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19014_2 - Vjezdový systém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'19014_2 - Vjezdový systém...'!$C$89:$K$282</definedName>
    <definedName name="_xlnm.Print_Area" localSheetId="1">'19014_2 - Vjezdový systém...'!$C$4:$J$37,'19014_2 - Vjezdový systém...'!$C$43:$J$73,'19014_2 - Vjezdový systém...'!$C$79:$K$282</definedName>
    <definedName name="_xlnm.Print_Titles" localSheetId="1">'19014_2 - Vjezdový systém...'!$89:$89</definedName>
    <definedName name="_xlnm.Print_Area" localSheetId="2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2" r="J35"/>
  <c r="J34"/>
  <c i="1" r="AY55"/>
  <c i="2" r="J33"/>
  <c i="1" r="AX55"/>
  <c i="2" r="BI282"/>
  <c r="BH282"/>
  <c r="BG282"/>
  <c r="BF282"/>
  <c r="T282"/>
  <c r="T281"/>
  <c r="R282"/>
  <c r="R281"/>
  <c r="P282"/>
  <c r="P281"/>
  <c r="BK282"/>
  <c r="BK281"/>
  <c r="J281"/>
  <c r="J282"/>
  <c r="BE282"/>
  <c r="J72"/>
  <c r="BI280"/>
  <c r="BH280"/>
  <c r="BG280"/>
  <c r="BF280"/>
  <c r="T280"/>
  <c r="T279"/>
  <c r="R280"/>
  <c r="R279"/>
  <c r="P280"/>
  <c r="P279"/>
  <c r="BK280"/>
  <c r="BK279"/>
  <c r="J279"/>
  <c r="J280"/>
  <c r="BE280"/>
  <c r="J71"/>
  <c r="BI277"/>
  <c r="BH277"/>
  <c r="BG277"/>
  <c r="BF277"/>
  <c r="T277"/>
  <c r="R277"/>
  <c r="P277"/>
  <c r="BK277"/>
  <c r="J277"/>
  <c r="BE277"/>
  <c r="BI275"/>
  <c r="BH275"/>
  <c r="BG275"/>
  <c r="BF275"/>
  <c r="T275"/>
  <c r="T274"/>
  <c r="R275"/>
  <c r="R274"/>
  <c r="P275"/>
  <c r="P274"/>
  <c r="BK275"/>
  <c r="BK274"/>
  <c r="J274"/>
  <c r="J275"/>
  <c r="BE275"/>
  <c r="J70"/>
  <c r="BI272"/>
  <c r="BH272"/>
  <c r="BG272"/>
  <c r="BF272"/>
  <c r="T272"/>
  <c r="T271"/>
  <c r="T270"/>
  <c r="R272"/>
  <c r="R271"/>
  <c r="R270"/>
  <c r="P272"/>
  <c r="P271"/>
  <c r="P270"/>
  <c r="BK272"/>
  <c r="BK271"/>
  <c r="J271"/>
  <c r="BK270"/>
  <c r="J270"/>
  <c r="J272"/>
  <c r="BE272"/>
  <c r="J69"/>
  <c r="J68"/>
  <c r="BI262"/>
  <c r="BH262"/>
  <c r="BG262"/>
  <c r="BF262"/>
  <c r="T262"/>
  <c r="T261"/>
  <c r="R262"/>
  <c r="R261"/>
  <c r="P262"/>
  <c r="P261"/>
  <c r="BK262"/>
  <c r="BK261"/>
  <c r="J261"/>
  <c r="J262"/>
  <c r="BE262"/>
  <c r="J67"/>
  <c r="BI257"/>
  <c r="BH257"/>
  <c r="BG257"/>
  <c r="BF257"/>
  <c r="T257"/>
  <c r="R257"/>
  <c r="P257"/>
  <c r="BK257"/>
  <c r="J257"/>
  <c r="BE257"/>
  <c r="BI256"/>
  <c r="BH256"/>
  <c r="BG256"/>
  <c r="BF256"/>
  <c r="T256"/>
  <c r="R256"/>
  <c r="P256"/>
  <c r="BK256"/>
  <c r="J256"/>
  <c r="BE256"/>
  <c r="BI253"/>
  <c r="BH253"/>
  <c r="BG253"/>
  <c r="BF253"/>
  <c r="T253"/>
  <c r="R253"/>
  <c r="P253"/>
  <c r="BK253"/>
  <c r="J253"/>
  <c r="BE253"/>
  <c r="BI249"/>
  <c r="BH249"/>
  <c r="BG249"/>
  <c r="BF249"/>
  <c r="T249"/>
  <c r="R249"/>
  <c r="P249"/>
  <c r="BK249"/>
  <c r="J249"/>
  <c r="BE249"/>
  <c r="BI244"/>
  <c r="BH244"/>
  <c r="BG244"/>
  <c r="BF244"/>
  <c r="T244"/>
  <c r="T243"/>
  <c r="R244"/>
  <c r="R243"/>
  <c r="P244"/>
  <c r="P243"/>
  <c r="BK244"/>
  <c r="BK243"/>
  <c r="J243"/>
  <c r="J244"/>
  <c r="BE244"/>
  <c r="J66"/>
  <c r="BI240"/>
  <c r="BH240"/>
  <c r="BG240"/>
  <c r="BF240"/>
  <c r="T240"/>
  <c r="R240"/>
  <c r="P240"/>
  <c r="BK240"/>
  <c r="J240"/>
  <c r="BE240"/>
  <c r="BI238"/>
  <c r="BH238"/>
  <c r="BG238"/>
  <c r="BF238"/>
  <c r="T238"/>
  <c r="R238"/>
  <c r="P238"/>
  <c r="BK238"/>
  <c r="J238"/>
  <c r="BE238"/>
  <c r="BI231"/>
  <c r="BH231"/>
  <c r="BG231"/>
  <c r="BF231"/>
  <c r="T231"/>
  <c r="R231"/>
  <c r="P231"/>
  <c r="BK231"/>
  <c r="J231"/>
  <c r="BE231"/>
  <c r="BI230"/>
  <c r="BH230"/>
  <c r="BG230"/>
  <c r="BF230"/>
  <c r="T230"/>
  <c r="R230"/>
  <c r="P230"/>
  <c r="BK230"/>
  <c r="J230"/>
  <c r="BE230"/>
  <c r="BI226"/>
  <c r="BH226"/>
  <c r="BG226"/>
  <c r="BF226"/>
  <c r="T226"/>
  <c r="T225"/>
  <c r="T224"/>
  <c r="R226"/>
  <c r="R225"/>
  <c r="R224"/>
  <c r="P226"/>
  <c r="P225"/>
  <c r="P224"/>
  <c r="BK226"/>
  <c r="BK225"/>
  <c r="J225"/>
  <c r="BK224"/>
  <c r="J224"/>
  <c r="J226"/>
  <c r="BE226"/>
  <c r="J65"/>
  <c r="J64"/>
  <c r="BI223"/>
  <c r="BH223"/>
  <c r="BG223"/>
  <c r="BF223"/>
  <c r="T223"/>
  <c r="R223"/>
  <c r="P223"/>
  <c r="BK223"/>
  <c r="J223"/>
  <c r="BE223"/>
  <c r="BI222"/>
  <c r="BH222"/>
  <c r="BG222"/>
  <c r="BF222"/>
  <c r="T222"/>
  <c r="R222"/>
  <c r="P222"/>
  <c r="BK222"/>
  <c r="J222"/>
  <c r="BE222"/>
  <c r="BI221"/>
  <c r="BH221"/>
  <c r="BG221"/>
  <c r="BF221"/>
  <c r="T221"/>
  <c r="R221"/>
  <c r="P221"/>
  <c r="BK221"/>
  <c r="J221"/>
  <c r="BE221"/>
  <c r="BI220"/>
  <c r="BH220"/>
  <c r="BG220"/>
  <c r="BF220"/>
  <c r="T220"/>
  <c r="R220"/>
  <c r="P220"/>
  <c r="BK220"/>
  <c r="J220"/>
  <c r="BE220"/>
  <c r="BI219"/>
  <c r="BH219"/>
  <c r="BG219"/>
  <c r="BF219"/>
  <c r="T219"/>
  <c r="R219"/>
  <c r="P219"/>
  <c r="BK219"/>
  <c r="J219"/>
  <c r="BE219"/>
  <c r="BI218"/>
  <c r="BH218"/>
  <c r="BG218"/>
  <c r="BF218"/>
  <c r="T218"/>
  <c r="R218"/>
  <c r="P218"/>
  <c r="BK218"/>
  <c r="J218"/>
  <c r="BE218"/>
  <c r="BI217"/>
  <c r="BH217"/>
  <c r="BG217"/>
  <c r="BF217"/>
  <c r="T217"/>
  <c r="R217"/>
  <c r="P217"/>
  <c r="BK217"/>
  <c r="J217"/>
  <c r="BE217"/>
  <c r="BI216"/>
  <c r="BH216"/>
  <c r="BG216"/>
  <c r="BF216"/>
  <c r="T216"/>
  <c r="R216"/>
  <c r="P216"/>
  <c r="BK216"/>
  <c r="J216"/>
  <c r="BE216"/>
  <c r="BI215"/>
  <c r="BH215"/>
  <c r="BG215"/>
  <c r="BF215"/>
  <c r="T215"/>
  <c r="R215"/>
  <c r="P215"/>
  <c r="BK215"/>
  <c r="J215"/>
  <c r="BE215"/>
  <c r="BI214"/>
  <c r="BH214"/>
  <c r="BG214"/>
  <c r="BF214"/>
  <c r="T214"/>
  <c r="R214"/>
  <c r="P214"/>
  <c r="BK214"/>
  <c r="J214"/>
  <c r="BE214"/>
  <c r="BI213"/>
  <c r="BH213"/>
  <c r="BG213"/>
  <c r="BF213"/>
  <c r="T213"/>
  <c r="R213"/>
  <c r="P213"/>
  <c r="BK213"/>
  <c r="J213"/>
  <c r="BE213"/>
  <c r="BI212"/>
  <c r="BH212"/>
  <c r="BG212"/>
  <c r="BF212"/>
  <c r="T212"/>
  <c r="R212"/>
  <c r="P212"/>
  <c r="BK212"/>
  <c r="J212"/>
  <c r="BE212"/>
  <c r="BI211"/>
  <c r="BH211"/>
  <c r="BG211"/>
  <c r="BF211"/>
  <c r="T211"/>
  <c r="R211"/>
  <c r="P211"/>
  <c r="BK211"/>
  <c r="J211"/>
  <c r="BE211"/>
  <c r="BI210"/>
  <c r="BH210"/>
  <c r="BG210"/>
  <c r="BF210"/>
  <c r="T210"/>
  <c r="T209"/>
  <c r="R210"/>
  <c r="R209"/>
  <c r="P210"/>
  <c r="P209"/>
  <c r="BK210"/>
  <c r="BK209"/>
  <c r="J209"/>
  <c r="J210"/>
  <c r="BE210"/>
  <c r="J63"/>
  <c r="BI207"/>
  <c r="BH207"/>
  <c r="BG207"/>
  <c r="BF207"/>
  <c r="T207"/>
  <c r="R207"/>
  <c r="P207"/>
  <c r="BK207"/>
  <c r="J207"/>
  <c r="BE207"/>
  <c r="BI206"/>
  <c r="BH206"/>
  <c r="BG206"/>
  <c r="BF206"/>
  <c r="T206"/>
  <c r="T205"/>
  <c r="R206"/>
  <c r="R205"/>
  <c r="P206"/>
  <c r="P205"/>
  <c r="BK206"/>
  <c r="BK205"/>
  <c r="J205"/>
  <c r="J206"/>
  <c r="BE206"/>
  <c r="J62"/>
  <c r="BI203"/>
  <c r="BH203"/>
  <c r="BG203"/>
  <c r="BF203"/>
  <c r="T203"/>
  <c r="R203"/>
  <c r="P203"/>
  <c r="BK203"/>
  <c r="J203"/>
  <c r="BE203"/>
  <c r="BI198"/>
  <c r="BH198"/>
  <c r="BG198"/>
  <c r="BF198"/>
  <c r="T198"/>
  <c r="R198"/>
  <c r="P198"/>
  <c r="BK198"/>
  <c r="J198"/>
  <c r="BE198"/>
  <c r="BI196"/>
  <c r="BH196"/>
  <c r="BG196"/>
  <c r="BF196"/>
  <c r="T196"/>
  <c r="R196"/>
  <c r="P196"/>
  <c r="BK196"/>
  <c r="J196"/>
  <c r="BE196"/>
  <c r="BI192"/>
  <c r="BH192"/>
  <c r="BG192"/>
  <c r="BF192"/>
  <c r="T192"/>
  <c r="R192"/>
  <c r="P192"/>
  <c r="BK192"/>
  <c r="J192"/>
  <c r="BE192"/>
  <c r="BI190"/>
  <c r="BH190"/>
  <c r="BG190"/>
  <c r="BF190"/>
  <c r="T190"/>
  <c r="R190"/>
  <c r="P190"/>
  <c r="BK190"/>
  <c r="J190"/>
  <c r="BE190"/>
  <c r="BI187"/>
  <c r="BH187"/>
  <c r="BG187"/>
  <c r="BF187"/>
  <c r="T187"/>
  <c r="R187"/>
  <c r="P187"/>
  <c r="BK187"/>
  <c r="J187"/>
  <c r="BE187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79"/>
  <c r="BH179"/>
  <c r="BG179"/>
  <c r="BF179"/>
  <c r="T179"/>
  <c r="R179"/>
  <c r="P179"/>
  <c r="BK179"/>
  <c r="J179"/>
  <c r="BE179"/>
  <c r="BI177"/>
  <c r="BH177"/>
  <c r="BG177"/>
  <c r="BF177"/>
  <c r="T177"/>
  <c r="R177"/>
  <c r="P177"/>
  <c r="BK177"/>
  <c r="J177"/>
  <c r="BE177"/>
  <c r="BI174"/>
  <c r="BH174"/>
  <c r="BG174"/>
  <c r="BF174"/>
  <c r="T174"/>
  <c r="R174"/>
  <c r="P174"/>
  <c r="BK174"/>
  <c r="J174"/>
  <c r="BE174"/>
  <c r="BI172"/>
  <c r="BH172"/>
  <c r="BG172"/>
  <c r="BF172"/>
  <c r="T172"/>
  <c r="R172"/>
  <c r="P172"/>
  <c r="BK172"/>
  <c r="J172"/>
  <c r="BE172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6"/>
  <c r="BH146"/>
  <c r="BG146"/>
  <c r="BF146"/>
  <c r="T146"/>
  <c r="R146"/>
  <c r="P146"/>
  <c r="BK146"/>
  <c r="J146"/>
  <c r="BE146"/>
  <c r="BI144"/>
  <c r="BH144"/>
  <c r="BG144"/>
  <c r="BF144"/>
  <c r="T144"/>
  <c r="R144"/>
  <c r="P144"/>
  <c r="BK144"/>
  <c r="J144"/>
  <c r="BE144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25"/>
  <c r="BH125"/>
  <c r="BG125"/>
  <c r="BF125"/>
  <c r="T125"/>
  <c r="R125"/>
  <c r="P125"/>
  <c r="BK125"/>
  <c r="J125"/>
  <c r="BE125"/>
  <c r="BI123"/>
  <c r="BH123"/>
  <c r="BG123"/>
  <c r="BF123"/>
  <c r="T123"/>
  <c r="R123"/>
  <c r="P123"/>
  <c r="BK123"/>
  <c r="J123"/>
  <c r="BE123"/>
  <c r="BI119"/>
  <c r="BH119"/>
  <c r="BG119"/>
  <c r="BF119"/>
  <c r="T119"/>
  <c r="T118"/>
  <c r="T117"/>
  <c r="R119"/>
  <c r="R118"/>
  <c r="R117"/>
  <c r="P119"/>
  <c r="P118"/>
  <c r="P117"/>
  <c r="BK119"/>
  <c r="BK118"/>
  <c r="J118"/>
  <c r="BK117"/>
  <c r="J117"/>
  <c r="J119"/>
  <c r="BE119"/>
  <c r="J61"/>
  <c r="J60"/>
  <c r="BI115"/>
  <c r="BH115"/>
  <c r="BG115"/>
  <c r="BF115"/>
  <c r="T115"/>
  <c r="R115"/>
  <c r="P115"/>
  <c r="BK115"/>
  <c r="J115"/>
  <c r="BE115"/>
  <c r="BI112"/>
  <c r="BH112"/>
  <c r="BG112"/>
  <c r="BF112"/>
  <c r="T112"/>
  <c r="R112"/>
  <c r="P112"/>
  <c r="BK112"/>
  <c r="J112"/>
  <c r="BE112"/>
  <c r="BI110"/>
  <c r="BH110"/>
  <c r="BG110"/>
  <c r="BF110"/>
  <c r="T110"/>
  <c r="R110"/>
  <c r="P110"/>
  <c r="BK110"/>
  <c r="J110"/>
  <c r="BE110"/>
  <c r="BI108"/>
  <c r="BH108"/>
  <c r="BG108"/>
  <c r="BF108"/>
  <c r="T108"/>
  <c r="T107"/>
  <c r="R108"/>
  <c r="R107"/>
  <c r="P108"/>
  <c r="P107"/>
  <c r="BK108"/>
  <c r="BK107"/>
  <c r="J107"/>
  <c r="J108"/>
  <c r="BE108"/>
  <c r="J59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1"/>
  <c r="BH101"/>
  <c r="BG101"/>
  <c r="BF101"/>
  <c r="T101"/>
  <c r="R101"/>
  <c r="P101"/>
  <c r="BK101"/>
  <c r="J101"/>
  <c r="BE101"/>
  <c r="BI98"/>
  <c r="BH98"/>
  <c r="BG98"/>
  <c r="BF98"/>
  <c r="T98"/>
  <c r="T97"/>
  <c r="R98"/>
  <c r="R97"/>
  <c r="P98"/>
  <c r="P97"/>
  <c r="BK98"/>
  <c r="BK97"/>
  <c r="J97"/>
  <c r="J98"/>
  <c r="BE98"/>
  <c r="J58"/>
  <c r="BI93"/>
  <c r="F35"/>
  <c i="1" r="BD55"/>
  <c i="2" r="BH93"/>
  <c r="F34"/>
  <c i="1" r="BC55"/>
  <c i="2" r="BG93"/>
  <c r="F33"/>
  <c i="1" r="BB55"/>
  <c i="2" r="BF93"/>
  <c r="J32"/>
  <c i="1" r="AW55"/>
  <c i="2" r="F32"/>
  <c i="1" r="BA55"/>
  <c i="2" r="T93"/>
  <c r="T92"/>
  <c r="T91"/>
  <c r="T90"/>
  <c r="R93"/>
  <c r="R92"/>
  <c r="R91"/>
  <c r="R90"/>
  <c r="P93"/>
  <c r="P92"/>
  <c r="P91"/>
  <c r="P90"/>
  <c i="1" r="AU55"/>
  <c i="2" r="BK93"/>
  <c r="BK92"/>
  <c r="J92"/>
  <c r="BK91"/>
  <c r="J91"/>
  <c r="BK90"/>
  <c r="J90"/>
  <c r="J55"/>
  <c r="J28"/>
  <c i="1" r="AG55"/>
  <c i="2" r="J93"/>
  <c r="BE93"/>
  <c r="J31"/>
  <c i="1" r="AV55"/>
  <c i="2" r="F31"/>
  <c i="1" r="AZ55"/>
  <c i="2" r="J57"/>
  <c r="J56"/>
  <c r="J87"/>
  <c r="J86"/>
  <c r="F86"/>
  <c r="F84"/>
  <c r="E82"/>
  <c r="J51"/>
  <c r="J50"/>
  <c r="F50"/>
  <c r="F48"/>
  <c r="E46"/>
  <c r="J37"/>
  <c r="J16"/>
  <c r="E16"/>
  <c r="F87"/>
  <c r="F51"/>
  <c r="J15"/>
  <c r="J10"/>
  <c r="J84"/>
  <c r="J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<sst xmlns="http://schemas.openxmlformats.org/spreadsheetml/2006/main">
  <si>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</si>
  <si>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</si>
  <si>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</si>
  <si>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</si>
  <si>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</si>
  <si>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{2568a8d7-8ea9-400b-9912-9731e4c4fc79}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</si>
  <si>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</si>
  <si>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</si>
  <si>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</si>
  <si>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</si>
  <si>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</si>
  <si>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</si>
  <si>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</si>
  <si>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</si>
  <si>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19014_2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</si>
  <si>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</si>
  <si>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</si>
  <si>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Vjezdový systém do areálu Sportovní haly UP - SO 01 - VENKOVNÍ ROZVODY NN</t>
  </si>
  <si>
    <t>KSO:</t>
  </si>
  <si>
    <t/>
  </si>
  <si>
    <t>CC-CZ:</t>
  </si>
  <si>
    <t>Místo:</t>
  </si>
  <si>
    <t>Olomouc</t>
  </si>
  <si>
    <t>Datum:</t>
  </si>
  <si>
    <t>20. 1. 2020</t>
  </si>
  <si>
    <t>Zadavatel:</t>
  </si>
  <si>
    <t>IČ:</t>
  </si>
  <si>
    <t>MERIT GROUP a.s.</t>
  </si>
  <si>
    <t>DIČ:</t>
  </si>
  <si>
    <t>Uchazeč:</t>
  </si>
  <si>
    <t>Vyplň údaj</t>
  </si>
  <si>
    <t>Projektant:</t>
  </si>
  <si>
    <t>68181795</t>
  </si>
  <si>
    <t>Radek Vyroubal</t>
  </si>
  <si>
    <t>CZ7709215316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</si>
  <si>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</si>
  <si>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</si>
  <si>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</si>
  <si>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</si>
  <si>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</si>
  <si>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</si>
  <si>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</si>
  <si>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</si>
  <si>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</si>
  <si>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</si>
  <si>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</si>
  <si>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</si>
  <si>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</si>
  <si>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</si>
  <si>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</si>
  <si>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</si>
  <si>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</si>
  <si>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</si>
  <si>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</si>
  <si>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</si>
  <si>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</si>
  <si>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</si>
  <si>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</si>
  <si>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</si>
  <si>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</si>
  <si>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</si>
  <si>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</si>
  <si>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</si>
  <si>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</si>
  <si>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</si>
  <si>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</si>
  <si>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</si>
  <si>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</si>
  <si>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</si>
  <si>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</si>
  <si>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</si>
  <si>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</si>
  <si>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</si>
  <si>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</si>
  <si>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</si>
  <si>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</si>
  <si>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</si>
  <si>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</si>
  <si>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</si>
  <si>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</si>
  <si>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</si>
  <si>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</si>
  <si>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</si>
  <si>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</si>
  <si>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</si>
  <si>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</si>
  <si>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</si>
  <si>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</si>
  <si>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</si>
  <si>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</si>
  <si>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PSV - Práce a dodávky PSV</t>
  </si>
  <si>
    <t xml:space="preserve">    741 - Elektroinstalace - silnoproud</t>
  </si>
  <si>
    <t xml:space="preserve">    767 - Konstrukce zámečnické</t>
  </si>
  <si>
    <t xml:space="preserve">    RH2 - doplnění rozvaděče RH2 dle výkresu D.1.4.3-301</t>
  </si>
  <si>
    <t>M - Práce a dodávky M</t>
  </si>
  <si>
    <t xml:space="preserve">    21-M - Elektromontáže</t>
  </si>
  <si>
    <t xml:space="preserve">    46-M - Zemní práce při extr.mont.pracích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</si>
  <si>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</si>
  <si>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</si>
  <si>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</si>
  <si>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VRN4 - Inženýrská činnost</t>
  </si>
  <si>
    <t xml:space="preserve">    VRN6 - Územní vlivy</t>
  </si>
  <si>
    <t xml:space="preserve">    VRN8 - Přesun stavebních kapacit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</si>
  <si>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</si>
  <si>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</si>
  <si>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</si>
  <si>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</si>
  <si>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</si>
  <si>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</si>
  <si>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</si>
  <si>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</si>
  <si>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</si>
  <si>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</si>
  <si>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</si>
  <si>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</si>
  <si>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</si>
  <si>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</si>
  <si>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</si>
  <si>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</si>
  <si>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</si>
  <si>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</si>
  <si>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131303101</t>
  </si>
  <si>
    <t>Hloubení zapažených i nezapažených jam ručním nebo pneumatickým nářadím s urovnáním dna do předepsaného profilu a spádu v horninách tř. 4 soudržných</t>
  </si>
  <si>
    <t>m3</t>
  </si>
  <si>
    <t>CS ÚRS 2019 01</t>
  </si>
  <si>
    <t>4</t>
  </si>
  <si>
    <t>-914187430</t>
  </si>
  <si>
    <t>PSC</t>
  </si>
  <si>
    <t xml:space="preserve">Poznámka k souboru cen:_x000d_
1. V cenách jsou započteny i náklady na přehození výkopku na přilehlém terénu na vzdálenost do 3 m od okraje jámy nebo naložení na dopravní prostředek._x000d_
2. V cenách 10-3101 až 40-3102 jsou započteny i náklady na svislý přesun horniny po házečkách do 2 metrů._x000d_
</t>
  </si>
  <si>
    <t>VV</t>
  </si>
  <si>
    <t>obkopy demontovaných stožárů</t>
  </si>
  <si>
    <t>1*(1*(1+1+1+1)*0,4)</t>
  </si>
  <si>
    <t>9</t>
  </si>
  <si>
    <t>Ostatní konstrukce a práce, bourání</t>
  </si>
  <si>
    <t>945412111</t>
  </si>
  <si>
    <t>Teleskopická hydraulická montážní plošina na samohybném podvozku, s otočným košem výšky zdvihu do 8 m</t>
  </si>
  <si>
    <t>den</t>
  </si>
  <si>
    <t>-1996623935</t>
  </si>
  <si>
    <t>osazování a výměna svítidel</t>
  </si>
  <si>
    <t>3</t>
  </si>
  <si>
    <t>961044111</t>
  </si>
  <si>
    <t>Bourání základů z betonu prostého</t>
  </si>
  <si>
    <t>165068151</t>
  </si>
  <si>
    <t>stožárové pouzdro - bourání č.1503</t>
  </si>
  <si>
    <t>1*(0,9*0,9*1,7)</t>
  </si>
  <si>
    <t>971042261</t>
  </si>
  <si>
    <t>Vybourání otvorů v betonových příčkách a zdech základových nebo nadzákladových plochy do 0,0225 m2, tl. do 600 mm</t>
  </si>
  <si>
    <t>kus</t>
  </si>
  <si>
    <t>1434305694</t>
  </si>
  <si>
    <t>5</t>
  </si>
  <si>
    <t>973022441</t>
  </si>
  <si>
    <t>Vysekání výklenků nebo kapes ve zdivu z kamene kapes, plochy do 0,25 m2, hl. do 150 mm</t>
  </si>
  <si>
    <t>-270632639</t>
  </si>
  <si>
    <t xml:space="preserve">Poznámka k souboru cen:_x000d_
1. Ceny -1511 až -6191 lze použít i pro vysekání ve zdivu z cihel na maltu cementovou._x000d_
</t>
  </si>
  <si>
    <t>997</t>
  </si>
  <si>
    <t>Přesun sutě</t>
  </si>
  <si>
    <t>6</t>
  </si>
  <si>
    <t>997013211</t>
  </si>
  <si>
    <t>Vnitrostaveništní doprava suti a vybouraných hmot vodorovně do 50 m svisle ručně (nošením po schodech) pro budovy a haly výšky do 6 m</t>
  </si>
  <si>
    <t>t</t>
  </si>
  <si>
    <t>-1905772256</t>
  </si>
  <si>
    <t xml:space="preserve">Poznámka k souboru cen:_x000d_
1. V cenách -3111 až -3217 jsou započteny i náklady na:_x000d_
a) vodorovnou dopravu na uvedenou vzdálenost,_x000d_
b) svislou dopravu pro uvedenou výšku budovy,_x000d_
c) naložení na vodorovný dopravní prostředek pro odvoz na skládku nebo meziskládku,_x000d_
d) náklady na rozhrnutí a urovnání suti na dopravním prostředku._x000d_
2. Jestliže se pro svislý přesun použije shoz nebo zařízení investora (např. výtah v budově), užijí se pro ocenění vodorovné dopravy suti ceny -3111, 3151 a -3211 pro budovy a haly výšky do 6 m._x000d_
3. Montáž, demontáž a pronájem shozu se ocení cenami souboru cen 997 01-33 Shoz suti._x000d_
4. Ceny -3151 až -3162 lze použít v případě, kdy dochází ke ztížení dopravy suti např. tím, že není možné instalovat jeřáb._x000d_
</t>
  </si>
  <si>
    <t>7</t>
  </si>
  <si>
    <t>997013501</t>
  </si>
  <si>
    <t>Odvoz suti a vybouraných hmot na skládku nebo meziskládku se složením, na vzdálenost do 1 km</t>
  </si>
  <si>
    <t>512850245</t>
  </si>
  <si>
    <t xml:space="preserve">Poznámka k souboru cen:_x000d_
1. Délka odvozu suti je vzdálenost od místa naložení suti na dopravní prostředek až po místo složení na určené skládce nebo meziskládce._x000d_
2. V ceně -3501 jsou započteny i náklady na složení suti na skládku nebo meziskládku._x000d_
3. Ceny jsou určeny pro odvoz suti na skládku nebo meziskládku jakýmkoliv způsobem silniční dopravy (i prostřednictvím kontejnerů)._x000d_
4. Odvoz suti z meziskládky se oceňuje cenou 997 01-3511._x000d_
</t>
  </si>
  <si>
    <t>8</t>
  </si>
  <si>
    <t>997013509</t>
  </si>
  <si>
    <t>Odvoz suti a vybouraných hmot na skládku nebo meziskládku se složením, na vzdálenost Příplatek k ceně za každý další i započatý 1 km přes 1 km</t>
  </si>
  <si>
    <t>1060336957</t>
  </si>
  <si>
    <t>3,07*25 'Přepočtené koeficientem množství</t>
  </si>
  <si>
    <t>997013831</t>
  </si>
  <si>
    <t>Poplatek za uložení stavebního odpadu na skládce (skládkovné) směsného stavebního a demoličního zatříděného do Katalogu odpadů pod kódem 170 904</t>
  </si>
  <si>
    <t>123174409</t>
  </si>
  <si>
    <t xml:space="preserve">Poznámka k souboru cen:_x000d_
1. Ceny uvedené v souboru cen je doporučeno upravit podle aktuálních cen místně příslušné skládky odpadů._x000d_
2. Uložení odpadů neuvedených v souboru cen se oceňuje individuálně._x000d_
3. V cenách je započítán poplatek za ukládaní odpadu dle zákona 185/2001 Sb._x000d_
4. Případné drcení stavebního odpadu lze ocenit souborem cen 997 00-60 Drcení stavebního odpadu z katalogu 800-6 Demolice objektů._x000d_
</t>
  </si>
  <si>
    <t>PSV</t>
  </si>
  <si>
    <t>Práce a dodávky PSV</t>
  </si>
  <si>
    <t>741</t>
  </si>
  <si>
    <t>Elektroinstalace - silnoproud</t>
  </si>
  <si>
    <t>10</t>
  </si>
  <si>
    <t>741110302</t>
  </si>
  <si>
    <t>Montáž trubek ochranných s nasunutím nebo našroubováním do krabic plastových tuhých, uložených pevně, vnitřní Ø přes 40 do 90 mm</t>
  </si>
  <si>
    <t>m</t>
  </si>
  <si>
    <t>16</t>
  </si>
  <si>
    <t>1432118290</t>
  </si>
  <si>
    <t>výměra dle výkresu D.1.4.3-201</t>
  </si>
  <si>
    <t>napojování zařízení při přechodu zem/zařízení</t>
  </si>
  <si>
    <t>18+18+12</t>
  </si>
  <si>
    <t>11</t>
  </si>
  <si>
    <t>M</t>
  </si>
  <si>
    <t>34571351</t>
  </si>
  <si>
    <t>trubka elektroinstalační ohebná dvouplášťová korugovaná D 41/50 mm, HDPE+LDPE</t>
  </si>
  <si>
    <t>32</t>
  </si>
  <si>
    <t>1298467026</t>
  </si>
  <si>
    <t>48*1,1 'Přepočtené koeficientem množství</t>
  </si>
  <si>
    <t>12</t>
  </si>
  <si>
    <t>741122611</t>
  </si>
  <si>
    <t>Montáž kabelů měděných bez ukončení uložených pevně plných kulatých nebo bezhalogenových (CYKY) počtu a průřezu žil 3x1,5 až 6 mm2</t>
  </si>
  <si>
    <t>-1560884169</t>
  </si>
  <si>
    <t>CYKY-J 3x1,5 - lampy VO</t>
  </si>
  <si>
    <t>(3+3)*5</t>
  </si>
  <si>
    <t>Mezisoučet</t>
  </si>
  <si>
    <t>CYKY-J 3x4</t>
  </si>
  <si>
    <t>WL3</t>
  </si>
  <si>
    <t>105</t>
  </si>
  <si>
    <t>CYKY-J 3x6</t>
  </si>
  <si>
    <t>WL2</t>
  </si>
  <si>
    <t>144</t>
  </si>
  <si>
    <t>WL1</t>
  </si>
  <si>
    <t>179</t>
  </si>
  <si>
    <t>Součet</t>
  </si>
  <si>
    <t>13</t>
  </si>
  <si>
    <t>34111030</t>
  </si>
  <si>
    <t>kabel silový s Cu jádrem 1 kV 3x1,5mm2</t>
  </si>
  <si>
    <t>-1809489197</t>
  </si>
  <si>
    <t>30*1,1 'Přepočtené koeficientem množství</t>
  </si>
  <si>
    <t>14</t>
  </si>
  <si>
    <t>34111042</t>
  </si>
  <si>
    <t>kabel silový s Cu jádrem 1 kV 3x4mm2</t>
  </si>
  <si>
    <t>-1178355437</t>
  </si>
  <si>
    <t>105*1,1 'Přepočtené koeficientem množství</t>
  </si>
  <si>
    <t>34111048</t>
  </si>
  <si>
    <t>kabel silový s Cu jádrem 1 kV 3x6mm2</t>
  </si>
  <si>
    <t>-1217910408</t>
  </si>
  <si>
    <t>323*1,1 'Přepočtené koeficientem množství</t>
  </si>
  <si>
    <t>741123312</t>
  </si>
  <si>
    <t>Montáž kabelů hliníkových bez ukončení uložených pevně plných nebo laněných kulatých (AYKY) počtu a průřezu žil 4x25 mm2</t>
  </si>
  <si>
    <t>758286867</t>
  </si>
  <si>
    <t>WL4</t>
  </si>
  <si>
    <t>271+6*2*2,5+1*2,5</t>
  </si>
  <si>
    <t>17</t>
  </si>
  <si>
    <t>34113120</t>
  </si>
  <si>
    <t xml:space="preserve">kabel silový s Al jádrem 1 kV  4x25mm2</t>
  </si>
  <si>
    <t>1569154277</t>
  </si>
  <si>
    <t>303,5*1,1 'Přepočtené koeficientem množství</t>
  </si>
  <si>
    <t>18</t>
  </si>
  <si>
    <t>741130001</t>
  </si>
  <si>
    <t>Ukončení vodičů izolovaných s označením a zapojením v rozváděči nebo na přístroji, průřezu žíly do 2,5 mm2</t>
  </si>
  <si>
    <t>-284981712</t>
  </si>
  <si>
    <t>2*3*6</t>
  </si>
  <si>
    <t>19</t>
  </si>
  <si>
    <t>741130003</t>
  </si>
  <si>
    <t>Ukončení vodičů izolovaných s označením a zapojením v rozváděči nebo na přístroji, průřezu žíly do 4 mm2</t>
  </si>
  <si>
    <t>1018196664</t>
  </si>
  <si>
    <t>20</t>
  </si>
  <si>
    <t>741130004</t>
  </si>
  <si>
    <t>Ukončení vodičů izolovaných s označením a zapojením v rozváděči nebo na přístroji, průřezu žíly do 6 mm2</t>
  </si>
  <si>
    <t>885078935</t>
  </si>
  <si>
    <t>741130007</t>
  </si>
  <si>
    <t>Ukončení vodičů izolovaných s označením a zapojením v rozváděči nebo na přístroji, průřezu žíly do 25 mm2</t>
  </si>
  <si>
    <t>-121741148</t>
  </si>
  <si>
    <t>4*2*7</t>
  </si>
  <si>
    <t>22</t>
  </si>
  <si>
    <t>741320001</t>
  </si>
  <si>
    <t>Montáž pojistek se zapojením vodičů závitových kompletních E 27 do 25 A</t>
  </si>
  <si>
    <t>-658665767</t>
  </si>
  <si>
    <t>pojistky do stožárových svorkovnic</t>
  </si>
  <si>
    <t>3+3</t>
  </si>
  <si>
    <t>23</t>
  </si>
  <si>
    <t>34523416</t>
  </si>
  <si>
    <t>vložka pojistková E27 normální 2410 10A</t>
  </si>
  <si>
    <t>1146017589</t>
  </si>
  <si>
    <t>24</t>
  </si>
  <si>
    <t>741372151</t>
  </si>
  <si>
    <t>Montáž svítidel LED se zapojením vodičů průmyslových závěsných lamp</t>
  </si>
  <si>
    <t>107719091</t>
  </si>
  <si>
    <t>výměry dle výkresu D.1.4.3-201</t>
  </si>
  <si>
    <t>stožár č.3,4,6</t>
  </si>
  <si>
    <t>výměna č.2,5,7</t>
  </si>
  <si>
    <t>25</t>
  </si>
  <si>
    <t>S1</t>
  </si>
  <si>
    <t>svítidlo veřejného osvětlení LED 60VSP/4000, sv. tok svítidla 5340lm, 60W, IP54</t>
  </si>
  <si>
    <t>ks</t>
  </si>
  <si>
    <t>-617297600</t>
  </si>
  <si>
    <t>26</t>
  </si>
  <si>
    <t>741410021</t>
  </si>
  <si>
    <t>Montáž uzemňovacího vedení s upevněním, propojením a připojením pomocí svorek v zemi s izolací spojů pásku průřezu do 120 mm2 v městské zástavbě</t>
  </si>
  <si>
    <t>510271673</t>
  </si>
  <si>
    <t>dle výkresu D.1.4.3-201</t>
  </si>
  <si>
    <t>33+37+32+53</t>
  </si>
  <si>
    <t>27</t>
  </si>
  <si>
    <t>35442062</t>
  </si>
  <si>
    <t>pás zemnící 30x4mm FeZn</t>
  </si>
  <si>
    <t>kg</t>
  </si>
  <si>
    <t>-1783600940</t>
  </si>
  <si>
    <t>155*1,1 'Přepočtené koeficientem množství</t>
  </si>
  <si>
    <t>28</t>
  </si>
  <si>
    <t>741410041</t>
  </si>
  <si>
    <t>Montáž uzemňovacího vedení s upevněním, propojením a připojením pomocí svorek v zemi s izolací spojů drátu nebo lana Ø do 10 mm v městské zástavbě</t>
  </si>
  <si>
    <t>-2023765740</t>
  </si>
  <si>
    <t>napojení sloupů</t>
  </si>
  <si>
    <t>8*2</t>
  </si>
  <si>
    <t>29</t>
  </si>
  <si>
    <t>35441073</t>
  </si>
  <si>
    <t>drát D 10mm FeZn</t>
  </si>
  <si>
    <t>224599991</t>
  </si>
  <si>
    <t>16*0,62 'Přepočtené koeficientem množství</t>
  </si>
  <si>
    <t>30</t>
  </si>
  <si>
    <t>741420021</t>
  </si>
  <si>
    <t>Montáž hromosvodného vedení svorek se 2 šrouby</t>
  </si>
  <si>
    <t>1749182814</t>
  </si>
  <si>
    <t xml:space="preserve">Poznámka k souboru cen:_x000d_
1. Svodovými dráty se rozumí i jímací vedení na střeše._x000d_
</t>
  </si>
  <si>
    <t>31</t>
  </si>
  <si>
    <t>35441895</t>
  </si>
  <si>
    <t>svorka připojovací k připojení kovových částí</t>
  </si>
  <si>
    <t>1935456947</t>
  </si>
  <si>
    <t>11163152</t>
  </si>
  <si>
    <t>lak hydroizolační asfaltový</t>
  </si>
  <si>
    <t>-1376269332</t>
  </si>
  <si>
    <t>8,000*0,1</t>
  </si>
  <si>
    <t>33</t>
  </si>
  <si>
    <t>mt01</t>
  </si>
  <si>
    <t>smršťovací bužírka PE, barva zelenožlutá</t>
  </si>
  <si>
    <t>128</t>
  </si>
  <si>
    <t>-1117227545</t>
  </si>
  <si>
    <t>34</t>
  </si>
  <si>
    <t>741810002</t>
  </si>
  <si>
    <t>Zkoušky a prohlídky elektrických rozvodů a zařízení celková prohlídka a vyhotovení revizní zprávy pro objem montážních prací přes 100 do 500 tis. Kč</t>
  </si>
  <si>
    <t>-734300039</t>
  </si>
  <si>
    <t xml:space="preserve">Poznámka k souboru cen:_x000d_
1. Ceny -0001 až -0011 jsou určeny pro objem montážních prací včetně všech nákladů._x000d_
</t>
  </si>
  <si>
    <t>35</t>
  </si>
  <si>
    <t>741910412</t>
  </si>
  <si>
    <t>Montáž žlabů bez stojiny a výložníků kovových s podpěrkami a příslušenstvím bez víka, šířky do 100 mm</t>
  </si>
  <si>
    <t>-258797774</t>
  </si>
  <si>
    <t>4,6+1+7,2+13,5+4+5</t>
  </si>
  <si>
    <t>36</t>
  </si>
  <si>
    <t>trasa1</t>
  </si>
  <si>
    <t>trasa kabelovým drátěným žlabem DZ60x100, kompletní vč. držáků a závěsů po 1,3m</t>
  </si>
  <si>
    <t>-1497522573</t>
  </si>
  <si>
    <t>35,3*1,1 'Přepočtené koeficientem množství</t>
  </si>
  <si>
    <t>37</t>
  </si>
  <si>
    <t>R741901</t>
  </si>
  <si>
    <t xml:space="preserve">Montáž instalačního kabelového kanálu s požární odolností do vnitřní šířky 250 mm. </t>
  </si>
  <si>
    <t>1363715219</t>
  </si>
  <si>
    <t>P</t>
  </si>
  <si>
    <t xml:space="preserve">Poznámka k položce:_x000d_
Instalační kabelové kanály zajišťují požární odolnost typu EI z vnitřní nebo vnější strany. Mají funkci požárně dělící konstrukce při namáhání vnitřním nebo vnějším požárem, zabraňují přenosu požáru buď_x000d_
z vnitřku, z hořících kanálů do okolního prostředí, např. do chráněných únikových cest popř. do jejich mezistropních prostorů, nebo přenosu požáru z venkovního prostředí do kabelového kanálu a pak třeba dále do dalších požárních úseků budovy. </t>
  </si>
  <si>
    <t>1,5+6,5+12,5+4+5</t>
  </si>
  <si>
    <t>38</t>
  </si>
  <si>
    <t>KK_PROM_EI30</t>
  </si>
  <si>
    <t>instalační kabelový kanál z požárně odolných desek s požární odolností EI30 pro kabelový žlab 100/60mm a zavěšení 160mm, kompletní trasa dle předpisu výrobce</t>
  </si>
  <si>
    <t>-193292192</t>
  </si>
  <si>
    <t>29,5*1,1 'Přepočtené koeficientem množství</t>
  </si>
  <si>
    <t>39</t>
  </si>
  <si>
    <t>prostupyEI</t>
  </si>
  <si>
    <t>dodávka+montáž těsnění prostupů kabelů požárně dělicími konstrukcemi protipožární pěnou EI30</t>
  </si>
  <si>
    <t>l</t>
  </si>
  <si>
    <t>629663119</t>
  </si>
  <si>
    <t>0,1*0,06*0,2*1000</t>
  </si>
  <si>
    <t>40</t>
  </si>
  <si>
    <t>pod_mt</t>
  </si>
  <si>
    <t>podružný materiál na zakázku</t>
  </si>
  <si>
    <t>kpl</t>
  </si>
  <si>
    <t>512</t>
  </si>
  <si>
    <t>-1449277566</t>
  </si>
  <si>
    <t>Poznámka k položce:_x000d_
Dle všeobecných podmínek ceníku VP 800-741, příloha č.4 se jedná o drobný jednicový materiál, jehož podíl na celkových nákladech je malý proto se jednotlivě nespecifikuje._x000d_
_x000d_
SEZNAM PODRUŽNÝCH MATERIÁLŮ:_x000d_
vývodky, spojky vodičové do 16mm2, spojníky_x000d_
sponky, příchytky, lišty niedax, hmoždinky PVC_x000d_
izolanty_x000d_
drobné výrobky z plastů a pryže_x000d_
drát vázací a svařovací_x000d_
elektrody_x000d_
pásky z elektrovodného hliníku_x000d_
cín_x000d_
pájka na hliník_x000d_
výrobky pro svařování a pájení_x000d_
plyny na svařování a pájení_x000d_
odmašťovače_x000d_
izolační hmoty_x000d_
lepidla a tmely_x000d_
kyseliny a odrezovače_x000d_
nátěrové hmoty pro drobné opravy_x000d_
kabelová oka a spojky do 16mm2_x000d_
materiál označovací, např. štítky, _x000d_
spojovací materiál (nýty, vruty, hřebíky, šrouby a matice do M16</t>
  </si>
  <si>
    <t>767</t>
  </si>
  <si>
    <t>Konstrukce zámečnické</t>
  </si>
  <si>
    <t>41</t>
  </si>
  <si>
    <t>767581801</t>
  </si>
  <si>
    <t>Demontáž podhledů kazet</t>
  </si>
  <si>
    <t>m2</t>
  </si>
  <si>
    <t>1670069980</t>
  </si>
  <si>
    <t>42</t>
  </si>
  <si>
    <t>767583353</t>
  </si>
  <si>
    <t>Montáž kovových podhledů lamelových šířky 75 plochy přes 20 m2</t>
  </si>
  <si>
    <t>2108339553</t>
  </si>
  <si>
    <t xml:space="preserve">Poznámka k souboru cen:_x000d_
1. Cenami -5114 a -5115 se oceňuje jen úprava lamel a kazet na obvodu ploch projektovaných kosoúhlých nebo zakřivených konstrukcí._x000d_
2. Cenami -5101 až -5103 nelze oceňovat pomocné konstrukce z profilů; tyto práce se oceňují cenami souboru cen 767 99- Montáž ostatních atypických zámečnických konstrukcí._x000d_
3. V cenách -3341 až -4703 není započtena montáž doplňků podhledů; tyto práce se oceňují cenami souboru cen 767 58-51 Montáž doplňků podhledů pomocných konstrukcí._x000d_
</t>
  </si>
  <si>
    <t>RH2</t>
  </si>
  <si>
    <t>doplnění rozvaděče RH2 dle výkresu D.1.4.3-301</t>
  </si>
  <si>
    <t>43</t>
  </si>
  <si>
    <t>RH2_01</t>
  </si>
  <si>
    <t>RSA 16 A Řadová svornice</t>
  </si>
  <si>
    <t>680316452</t>
  </si>
  <si>
    <t>44</t>
  </si>
  <si>
    <t>RH2_02</t>
  </si>
  <si>
    <t>RSA 4A Řadová svornice</t>
  </si>
  <si>
    <t>-16289481</t>
  </si>
  <si>
    <t>45</t>
  </si>
  <si>
    <t>RH2_03</t>
  </si>
  <si>
    <t>RSA 6 A Řadová svornice</t>
  </si>
  <si>
    <t>-993025658</t>
  </si>
  <si>
    <t>46</t>
  </si>
  <si>
    <t>RH2_04</t>
  </si>
  <si>
    <t>vývodka P21</t>
  </si>
  <si>
    <t>233155669</t>
  </si>
  <si>
    <t>47</t>
  </si>
  <si>
    <t>RH2_05</t>
  </si>
  <si>
    <t>vývodka P29</t>
  </si>
  <si>
    <t>-2086045888</t>
  </si>
  <si>
    <t>48</t>
  </si>
  <si>
    <t>RH2_06</t>
  </si>
  <si>
    <t>Instalační stykač, Ith 25 A, Uc AC 230 V, 4x zapínací kontakt</t>
  </si>
  <si>
    <t>Ks</t>
  </si>
  <si>
    <t>-299912095</t>
  </si>
  <si>
    <t>49</t>
  </si>
  <si>
    <t>RH2_07</t>
  </si>
  <si>
    <t>Proudový chránič s nadproudovou ochranou, In 16 A, Ue AC 230 V, charakteristika C, Idn 30 mA, 1+N-pól, Icn 10 kA, typ AC</t>
  </si>
  <si>
    <t>598758505</t>
  </si>
  <si>
    <t>50</t>
  </si>
  <si>
    <t>RH2_08</t>
  </si>
  <si>
    <t>Jistič, In 6 A, Ue AC 230/400 V / DC 72 V, charakteristika C, 1pól, Icn 10 kA</t>
  </si>
  <si>
    <t>-1883215103</t>
  </si>
  <si>
    <t>51</t>
  </si>
  <si>
    <t>RH2_09</t>
  </si>
  <si>
    <t>Jistič, In 16 A, Ue AC 230/400 V / DC 216 V, charakteristika C, 3pól, Icn 10 kA</t>
  </si>
  <si>
    <t>770374706</t>
  </si>
  <si>
    <t>52</t>
  </si>
  <si>
    <t>RH2_10</t>
  </si>
  <si>
    <t>Digitální spínací hodiny, In 16 A, Uc AC 230 V, 1x přepínací kontakt, týdenní program, šířka 2 moduly, počet kanálů 1, funkce astro, jazyk CS, záloha chodu</t>
  </si>
  <si>
    <t>569233108</t>
  </si>
  <si>
    <t>53</t>
  </si>
  <si>
    <t>RH2_11</t>
  </si>
  <si>
    <t>propojovací vodiče</t>
  </si>
  <si>
    <t>263734341</t>
  </si>
  <si>
    <t>54</t>
  </si>
  <si>
    <t>RH2_12</t>
  </si>
  <si>
    <t>hřebenové propojovací lišty jističů</t>
  </si>
  <si>
    <t>-1519188073</t>
  </si>
  <si>
    <t>55</t>
  </si>
  <si>
    <t>RH2_13</t>
  </si>
  <si>
    <t>popisy jednotlivých obvodů na krycí desce rozvaděče</t>
  </si>
  <si>
    <t>874279714</t>
  </si>
  <si>
    <t>56</t>
  </si>
  <si>
    <t>RH2_14</t>
  </si>
  <si>
    <t>kompletace rozvaděče</t>
  </si>
  <si>
    <t>1546142173</t>
  </si>
  <si>
    <t>Práce a dodávky M</t>
  </si>
  <si>
    <t>21-M</t>
  </si>
  <si>
    <t>Elektromontáže</t>
  </si>
  <si>
    <t>57</t>
  </si>
  <si>
    <t>210204011</t>
  </si>
  <si>
    <t>Montáž stožárů osvětlení, bez zemních prací ocelových samostatně stojících, délky do 12 m</t>
  </si>
  <si>
    <t>64</t>
  </si>
  <si>
    <t>1278318293</t>
  </si>
  <si>
    <t>nová instalace - 3,4,6</t>
  </si>
  <si>
    <t>58</t>
  </si>
  <si>
    <t>ST6</t>
  </si>
  <si>
    <t>osvětlovací stožár parkový třístupňový FeZn bezpaticový, výšky 6m nad zemí, bez výložníku</t>
  </si>
  <si>
    <t>256</t>
  </si>
  <si>
    <t>-1053342192</t>
  </si>
  <si>
    <t>59</t>
  </si>
  <si>
    <t>210204201</t>
  </si>
  <si>
    <t>Montáž elektrovýzbroje stožárů osvětlení 1 okruh</t>
  </si>
  <si>
    <t>747214970</t>
  </si>
  <si>
    <t>nový stožár č.3,4,6</t>
  </si>
  <si>
    <t>výměna ve stožárech č.2,5,7</t>
  </si>
  <si>
    <t>60</t>
  </si>
  <si>
    <t>SR_1</t>
  </si>
  <si>
    <t>stožárová svorkovnice 400V/TN-C pro průběžnou montáž kabelů - vývod 1x10A E27</t>
  </si>
  <si>
    <t>-1513919322</t>
  </si>
  <si>
    <t xml:space="preserve">Poznámka k položce:_x000d_
Stožárová čtyřpólová svorkovnice  s  hlavními  šroubovými svorkami se závitem M8 na izolačním tělese se svorkami  U, V, W, PEN  (pro sítě TN-C) v krytí IP00.  Maximální dimenze hlavních kabelů je 4x35 mm2. Hlavní svorky osazeny příložkami typu univerzál (pro kabely AYKY i CYKY). Vývody pro napájení svítidel pojistkami typu E27/10A. </t>
  </si>
  <si>
    <t>61</t>
  </si>
  <si>
    <t>R78301</t>
  </si>
  <si>
    <t>číslování stožárů vo - trvalé označení nastříkáním barvou</t>
  </si>
  <si>
    <t>stožár</t>
  </si>
  <si>
    <t>1356425817</t>
  </si>
  <si>
    <t>přečíslování stožárů areálového osvětlení</t>
  </si>
  <si>
    <t>46-M</t>
  </si>
  <si>
    <t>Zemní práce při extr.mont.pracích</t>
  </si>
  <si>
    <t>62</t>
  </si>
  <si>
    <t>460050004</t>
  </si>
  <si>
    <t>Hloubení nezapažených jam ručně pro stožáry s přemístěním výkopku do vzdálenosti 3 m od okraje jámy nebo naložením na dopravní prostředek, včetně zásypu, zhutnění a urovnání povrchu bez patky jednoduché na rovině, délky přes 6 do 8 m, v hornině třídy 4</t>
  </si>
  <si>
    <t>408001119</t>
  </si>
  <si>
    <t xml:space="preserve">Poznámka k souboru cen:_x000d_
1. Ceny hloubení jam v hornině třídy 6 a 7 jsou stanoveny za použití pneumatického kladiva._x000d_
</t>
  </si>
  <si>
    <t>63</t>
  </si>
  <si>
    <t>460300001R01</t>
  </si>
  <si>
    <t>Zásyp jam ručně s uložením výkopku ve vrstvách včetně zhutnění a urovnání povrchu v zástavbě</t>
  </si>
  <si>
    <t>1252372815</t>
  </si>
  <si>
    <t xml:space="preserve">Poznámka k souboru cen:_x000d_
1. Ceny 460 30- . . jsou určeny pro zhutněné zásypy s mírou zhutnění:_x000d_
a) z hornin soudržných do 100 % PS,_x000d_
b) z hornin nesoudržných do I(d) 0,9,_x000d_
c) z hornin kamenitých pro jakoukoliv míru zhutnění._x000d_
2. Je-li projektem předepsáno vyšší zhutnění, podle bodu a) a b) poznámky č 1., ocení se zásyp individuálně._x000d_
3. V cenách je započteno přemístění sypaniny ze vzdálenosti 10 m od kraje výkopu nebo zasypávaného prostoru, měřeno k těžišti skládky._x000d_
4. Míru zhutnění předepisuje projekt._x000d_
</t>
  </si>
  <si>
    <t>zásyp jam kolem stožárů</t>
  </si>
  <si>
    <t>3*(1*(1+1+1+1)*0,4)</t>
  </si>
  <si>
    <t>R460001</t>
  </si>
  <si>
    <t>Zhotovení stožárového pouzdra pro stožár parkový a silniční bez výkopu</t>
  </si>
  <si>
    <t>-1077402650</t>
  </si>
  <si>
    <t>65</t>
  </si>
  <si>
    <t>28619324</t>
  </si>
  <si>
    <t>trubka kanalizační PE-HD D 160mm</t>
  </si>
  <si>
    <t>2058391546</t>
  </si>
  <si>
    <t>66</t>
  </si>
  <si>
    <t>460080014</t>
  </si>
  <si>
    <t>Základové konstrukce základ bez bednění do rostlé zeminy z monolitického betonu tř. C 16/20</t>
  </si>
  <si>
    <t>1167304338</t>
  </si>
  <si>
    <t>"stožárová pouzdra</t>
  </si>
  <si>
    <t>3*(0,9*0,9*1,7)</t>
  </si>
  <si>
    <t>HZS</t>
  </si>
  <si>
    <t>Hodinové zúčtovací sazby</t>
  </si>
  <si>
    <t>67</t>
  </si>
  <si>
    <t>HZS2221</t>
  </si>
  <si>
    <t>Hodinové zúčtovací sazby profesí PSV provádění stavebních instalací elektrikář</t>
  </si>
  <si>
    <t>hod</t>
  </si>
  <si>
    <t>1361580603</t>
  </si>
  <si>
    <t>úpravy napojení stávajícího VO (rozpojení na část UPOL a TSMO, demontáže rušených částí)</t>
  </si>
  <si>
    <t>2*3*8,5+12</t>
  </si>
  <si>
    <t>koordinace s dodavatelem zemních prací a SLP</t>
  </si>
  <si>
    <t>5*1,5</t>
  </si>
  <si>
    <t>koordinace s Technickými službami Olomouc (rozpojení vedení, zrušení číslování sloupů městkým systémem)</t>
  </si>
  <si>
    <t>VRN</t>
  </si>
  <si>
    <t>Vedlejší rozpočtové náklady</t>
  </si>
  <si>
    <t>VRN1</t>
  </si>
  <si>
    <t>Průzkumné, geodetické a projektové práce</t>
  </si>
  <si>
    <t>68</t>
  </si>
  <si>
    <t>013254000</t>
  </si>
  <si>
    <t>Dokumentace skutečného provedení stavby</t>
  </si>
  <si>
    <t>1024</t>
  </si>
  <si>
    <t>-1391424559</t>
  </si>
  <si>
    <t>Poznámka k položce:_x000d_
3 paré tiskově + CD v pdf a dwg</t>
  </si>
  <si>
    <t>VRN4</t>
  </si>
  <si>
    <t>Inženýrská činnost</t>
  </si>
  <si>
    <t>69</t>
  </si>
  <si>
    <t>045203000</t>
  </si>
  <si>
    <t>Kompletační činnost</t>
  </si>
  <si>
    <t>1319327505</t>
  </si>
  <si>
    <t>Poznámka k položce:_x000d_
Kompletace dokladů požadovaný při předání dokončené stavby.</t>
  </si>
  <si>
    <t>70</t>
  </si>
  <si>
    <t>045303000</t>
  </si>
  <si>
    <t>Koordinační činnost</t>
  </si>
  <si>
    <t>-1977561239</t>
  </si>
  <si>
    <t>Poznámka k položce:_x000d_
koordinace s ostatními profesemi</t>
  </si>
  <si>
    <t>VRN6</t>
  </si>
  <si>
    <t>Územní vlivy</t>
  </si>
  <si>
    <t>71</t>
  </si>
  <si>
    <t>065002000</t>
  </si>
  <si>
    <t>Mimostaveništní doprava materiálů</t>
  </si>
  <si>
    <t>-299630377</t>
  </si>
  <si>
    <t>VRN8</t>
  </si>
  <si>
    <t>Přesun stavebních kapacit</t>
  </si>
  <si>
    <t>72</t>
  </si>
  <si>
    <t>081002000</t>
  </si>
  <si>
    <t>Doprava zaměstnanců</t>
  </si>
  <si>
    <t>1389970984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</si>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</sst>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6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  <protection locked="0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5" fillId="0" borderId="0" xfId="0" applyNumberFormat="1" applyFont="1" applyAlignment="1" applyProtection="1"/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3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left"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ht="36.96" customHeight="1">
      <c r="AR2"/>
      <c r="BS2" s="18" t="s">
        <v>6</v>
      </c>
      <c r="BT2" s="18" t="s">
        <v>7</v>
      </c>
    </row>
    <row r="3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32</v>
      </c>
      <c r="AO16" s="23"/>
      <c r="AP16" s="23"/>
      <c r="AQ16" s="23"/>
      <c r="AR16" s="21"/>
      <c r="BE16" s="32"/>
      <c r="BS16" s="18" t="s">
        <v>4</v>
      </c>
    </row>
    <row r="17" ht="18.48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34</v>
      </c>
      <c r="AO17" s="23"/>
      <c r="AP17" s="23"/>
      <c r="AQ17" s="23"/>
      <c r="AR17" s="21"/>
      <c r="BE17" s="32"/>
      <c r="BS17" s="18" t="s">
        <v>35</v>
      </c>
    </row>
    <row r="18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ht="12" customHeight="1">
      <c r="B19" s="22"/>
      <c r="C19" s="23"/>
      <c r="D19" s="33" t="s">
        <v>36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ht="18.48" customHeight="1">
      <c r="B20" s="22"/>
      <c r="C20" s="23"/>
      <c r="D20" s="23"/>
      <c r="E20" s="28" t="s">
        <v>33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ht="12" customHeight="1">
      <c r="B22" s="22"/>
      <c r="C22" s="23"/>
      <c r="D22" s="33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ht="51" customHeight="1">
      <c r="B23" s="22"/>
      <c r="C23" s="23"/>
      <c r="D23" s="23"/>
      <c r="E23" s="37" t="s">
        <v>38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1" customFormat="1" ht="25.92" customHeight="1">
      <c r="B26" s="39"/>
      <c r="C26" s="40"/>
      <c r="D26" s="41" t="s">
        <v>39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2"/>
    </row>
    <row r="27" s="1" customFormat="1" ht="6.96" customHeight="1"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2"/>
    </row>
    <row r="28" s="1" customFormat="1"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40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41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42</v>
      </c>
      <c r="AL28" s="45"/>
      <c r="AM28" s="45"/>
      <c r="AN28" s="45"/>
      <c r="AO28" s="45"/>
      <c r="AP28" s="40"/>
      <c r="AQ28" s="40"/>
      <c r="AR28" s="44"/>
      <c r="BE28" s="32"/>
    </row>
    <row r="29" s="2" customFormat="1" ht="14.4" customHeight="1">
      <c r="B29" s="46"/>
      <c r="C29" s="47"/>
      <c r="D29" s="33" t="s">
        <v>43</v>
      </c>
      <c r="E29" s="47"/>
      <c r="F29" s="33" t="s">
        <v>44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2" customFormat="1" ht="14.4" customHeight="1">
      <c r="B30" s="46"/>
      <c r="C30" s="47"/>
      <c r="D30" s="47"/>
      <c r="E30" s="47"/>
      <c r="F30" s="33" t="s">
        <v>45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2" customFormat="1" ht="14.4" customHeight="1">
      <c r="B31" s="46"/>
      <c r="C31" s="47"/>
      <c r="D31" s="47"/>
      <c r="E31" s="47"/>
      <c r="F31" s="33" t="s">
        <v>46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2" customFormat="1" ht="14.4" customHeight="1">
      <c r="B32" s="46"/>
      <c r="C32" s="47"/>
      <c r="D32" s="47"/>
      <c r="E32" s="47"/>
      <c r="F32" s="33" t="s">
        <v>47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2" customFormat="1" ht="14.4" customHeight="1">
      <c r="B33" s="46"/>
      <c r="C33" s="47"/>
      <c r="D33" s="47"/>
      <c r="E33" s="47"/>
      <c r="F33" s="33" t="s">
        <v>48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</row>
    <row r="34" s="1" customFormat="1" ht="6.96" customHeight="1"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</row>
    <row r="35" s="1" customFormat="1" ht="25.92" customHeight="1">
      <c r="B35" s="39"/>
      <c r="C35" s="52"/>
      <c r="D35" s="53" t="s">
        <v>49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50</v>
      </c>
      <c r="U35" s="54"/>
      <c r="V35" s="54"/>
      <c r="W35" s="54"/>
      <c r="X35" s="56" t="s">
        <v>51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</row>
    <row r="36" s="1" customFormat="1" ht="6.96" customHeight="1"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</row>
    <row r="37" s="1" customFormat="1" ht="6.96" customHeight="1"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</row>
    <row r="41" s="1" customFormat="1" ht="6.96" customHeight="1"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</row>
    <row r="42" s="1" customFormat="1" ht="24.96" customHeight="1">
      <c r="B42" s="39"/>
      <c r="C42" s="24" t="s">
        <v>52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</row>
    <row r="43" s="1" customFormat="1" ht="6.96" customHeight="1"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</row>
    <row r="44" s="3" customFormat="1" ht="12" customHeight="1">
      <c r="B44" s="63"/>
      <c r="C44" s="33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19014_2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</row>
    <row r="45" s="4" customFormat="1" ht="36.96" customHeight="1"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Vjezdový systém do areálu Sportovní haly UP - SO 01 - VENKOVNÍ ROZVODY NN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</row>
    <row r="46" s="1" customFormat="1" ht="6.96" customHeight="1"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</row>
    <row r="47" s="1" customFormat="1" ht="12" customHeight="1">
      <c r="B47" s="39"/>
      <c r="C47" s="33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Olomouc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3" t="s">
        <v>23</v>
      </c>
      <c r="AJ47" s="40"/>
      <c r="AK47" s="40"/>
      <c r="AL47" s="40"/>
      <c r="AM47" s="72" t="str">
        <f>IF(AN8= "","",AN8)</f>
        <v>20. 1. 2020</v>
      </c>
      <c r="AN47" s="72"/>
      <c r="AO47" s="40"/>
      <c r="AP47" s="40"/>
      <c r="AQ47" s="40"/>
      <c r="AR47" s="44"/>
    </row>
    <row r="48" s="1" customFormat="1" ht="6.96" customHeight="1"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</row>
    <row r="49" s="1" customFormat="1" ht="15.15" customHeight="1">
      <c r="B49" s="39"/>
      <c r="C49" s="33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MERIT GROUP a.s.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3" t="s">
        <v>31</v>
      </c>
      <c r="AJ49" s="40"/>
      <c r="AK49" s="40"/>
      <c r="AL49" s="40"/>
      <c r="AM49" s="73" t="str">
        <f>IF(E17="","",E17)</f>
        <v>Radek Vyroubal</v>
      </c>
      <c r="AN49" s="64"/>
      <c r="AO49" s="64"/>
      <c r="AP49" s="64"/>
      <c r="AQ49" s="40"/>
      <c r="AR49" s="44"/>
      <c r="AS49" s="74" t="s">
        <v>53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</row>
    <row r="50" s="1" customFormat="1" ht="15.15" customHeight="1">
      <c r="B50" s="39"/>
      <c r="C50" s="33" t="s">
        <v>29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3" t="s">
        <v>36</v>
      </c>
      <c r="AJ50" s="40"/>
      <c r="AK50" s="40"/>
      <c r="AL50" s="40"/>
      <c r="AM50" s="73" t="str">
        <f>IF(E20="","",E20)</f>
        <v>Radek Vyroubal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</row>
    <row r="51" s="1" customFormat="1" ht="10.8" customHeight="1"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</row>
    <row r="52" s="1" customFormat="1" ht="29.28" customHeight="1">
      <c r="B52" s="39"/>
      <c r="C52" s="86" t="s">
        <v>54</v>
      </c>
      <c r="D52" s="87"/>
      <c r="E52" s="87"/>
      <c r="F52" s="87"/>
      <c r="G52" s="87"/>
      <c r="H52" s="88"/>
      <c r="I52" s="89" t="s">
        <v>55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56</v>
      </c>
      <c r="AH52" s="87"/>
      <c r="AI52" s="87"/>
      <c r="AJ52" s="87"/>
      <c r="AK52" s="87"/>
      <c r="AL52" s="87"/>
      <c r="AM52" s="87"/>
      <c r="AN52" s="89" t="s">
        <v>57</v>
      </c>
      <c r="AO52" s="87"/>
      <c r="AP52" s="87"/>
      <c r="AQ52" s="91" t="s">
        <v>58</v>
      </c>
      <c r="AR52" s="44"/>
      <c r="AS52" s="92" t="s">
        <v>59</v>
      </c>
      <c r="AT52" s="93" t="s">
        <v>60</v>
      </c>
      <c r="AU52" s="93" t="s">
        <v>61</v>
      </c>
      <c r="AV52" s="93" t="s">
        <v>62</v>
      </c>
      <c r="AW52" s="93" t="s">
        <v>63</v>
      </c>
      <c r="AX52" s="93" t="s">
        <v>64</v>
      </c>
      <c r="AY52" s="93" t="s">
        <v>65</v>
      </c>
      <c r="AZ52" s="93" t="s">
        <v>66</v>
      </c>
      <c r="BA52" s="93" t="s">
        <v>67</v>
      </c>
      <c r="BB52" s="93" t="s">
        <v>68</v>
      </c>
      <c r="BC52" s="93" t="s">
        <v>69</v>
      </c>
      <c r="BD52" s="94" t="s">
        <v>70</v>
      </c>
    </row>
    <row r="53" s="1" customFormat="1" ht="10.8" customHeight="1"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</row>
    <row r="54" s="5" customFormat="1" ht="32.4" customHeight="1">
      <c r="B54" s="98"/>
      <c r="C54" s="99" t="s">
        <v>71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ROUND(AG55,2)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ROUND(AS55,2)</f>
        <v>0</v>
      </c>
      <c r="AT54" s="106">
        <f>ROUND(SUM(AV54:AW54),2)</f>
        <v>0</v>
      </c>
      <c r="AU54" s="107">
        <f>ROUND(AU55,5)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ROUND(AZ55,2)</f>
        <v>0</v>
      </c>
      <c r="BA54" s="106">
        <f>ROUND(BA55,2)</f>
        <v>0</v>
      </c>
      <c r="BB54" s="106">
        <f>ROUND(BB55,2)</f>
        <v>0</v>
      </c>
      <c r="BC54" s="106">
        <f>ROUND(BC55,2)</f>
        <v>0</v>
      </c>
      <c r="BD54" s="108">
        <f>ROUND(BD55,2)</f>
        <v>0</v>
      </c>
      <c r="BS54" s="109" t="s">
        <v>72</v>
      </c>
      <c r="BT54" s="109" t="s">
        <v>73</v>
      </c>
      <c r="BV54" s="109" t="s">
        <v>74</v>
      </c>
      <c r="BW54" s="109" t="s">
        <v>5</v>
      </c>
      <c r="BX54" s="109" t="s">
        <v>75</v>
      </c>
      <c r="CL54" s="109" t="s">
        <v>19</v>
      </c>
    </row>
    <row r="55" s="6" customFormat="1" ht="40.5" customHeight="1">
      <c r="A55" s="110" t="s">
        <v>76</v>
      </c>
      <c r="B55" s="111"/>
      <c r="C55" s="112"/>
      <c r="D55" s="113" t="s">
        <v>14</v>
      </c>
      <c r="E55" s="113"/>
      <c r="F55" s="113"/>
      <c r="G55" s="113"/>
      <c r="H55" s="113"/>
      <c r="I55" s="114"/>
      <c r="J55" s="113" t="s">
        <v>17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'19014_2 - Vjezdový systém...'!J28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77</v>
      </c>
      <c r="AR55" s="117"/>
      <c r="AS55" s="118">
        <v>0</v>
      </c>
      <c r="AT55" s="119">
        <f>ROUND(SUM(AV55:AW55),2)</f>
        <v>0</v>
      </c>
      <c r="AU55" s="120">
        <f>'19014_2 - Vjezdový systém...'!P90</f>
        <v>0</v>
      </c>
      <c r="AV55" s="119">
        <f>'19014_2 - Vjezdový systém...'!J31</f>
        <v>0</v>
      </c>
      <c r="AW55" s="119">
        <f>'19014_2 - Vjezdový systém...'!J32</f>
        <v>0</v>
      </c>
      <c r="AX55" s="119">
        <f>'19014_2 - Vjezdový systém...'!J33</f>
        <v>0</v>
      </c>
      <c r="AY55" s="119">
        <f>'19014_2 - Vjezdový systém...'!J34</f>
        <v>0</v>
      </c>
      <c r="AZ55" s="119">
        <f>'19014_2 - Vjezdový systém...'!F31</f>
        <v>0</v>
      </c>
      <c r="BA55" s="119">
        <f>'19014_2 - Vjezdový systém...'!F32</f>
        <v>0</v>
      </c>
      <c r="BB55" s="119">
        <f>'19014_2 - Vjezdový systém...'!F33</f>
        <v>0</v>
      </c>
      <c r="BC55" s="119">
        <f>'19014_2 - Vjezdový systém...'!F34</f>
        <v>0</v>
      </c>
      <c r="BD55" s="121">
        <f>'19014_2 - Vjezdový systém...'!F35</f>
        <v>0</v>
      </c>
      <c r="BT55" s="122" t="s">
        <v>78</v>
      </c>
      <c r="BU55" s="122" t="s">
        <v>79</v>
      </c>
      <c r="BV55" s="122" t="s">
        <v>74</v>
      </c>
      <c r="BW55" s="122" t="s">
        <v>5</v>
      </c>
      <c r="BX55" s="122" t="s">
        <v>75</v>
      </c>
      <c r="CL55" s="122" t="s">
        <v>19</v>
      </c>
    </row>
    <row r="56" s="1" customFormat="1" ht="30" customHeight="1"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40"/>
      <c r="AP56" s="40"/>
      <c r="AQ56" s="40"/>
      <c r="AR56" s="44"/>
    </row>
    <row r="57" s="1" customFormat="1" ht="6.96" customHeight="1">
      <c r="B57" s="59"/>
      <c r="C57" s="60"/>
      <c r="D57" s="60"/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  <c r="AM57" s="60"/>
      <c r="AN57" s="60"/>
      <c r="AO57" s="60"/>
      <c r="AP57" s="60"/>
      <c r="AQ57" s="60"/>
      <c r="AR57" s="44"/>
    </row>
  </sheetData>
  <sheetProtection sheet="1" formatColumns="0" formatRows="0" objects="1" scenarios="1" spinCount="100000" saltValue="5WFZ3ebIUUlSJBxI+B/TwsTjjiIe9vZCQ8RnniDEOwKkGw9/5d9Yek/t+7ewV0oUWYaf/1Od69UgotBKlMWXMw==" hashValue="UcOC6u4Mq8Hyzz30ALiiQvAMNZHNwFDgFUlMK+EYyHodJGgUB1S1tXwGQFqwl483Sz3W9ymzPJMKFvAs4fyJow==" algorithmName="SHA-512" password="CC35"/>
  <mergeCells count="42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50:AP50"/>
    <mergeCell ref="L45:AO45"/>
    <mergeCell ref="AM47:AN47"/>
    <mergeCell ref="AM49:AP49"/>
    <mergeCell ref="AS49:AT51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55" location="'19014_2 - Vjezdový systém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7" customWidth="1"/>
    <col min="8" max="8" width="11.5" customWidth="1"/>
    <col min="9" max="9" width="20.17" style="123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8" t="s">
        <v>5</v>
      </c>
    </row>
    <row r="3" ht="6.96" customHeight="1">
      <c r="B3" s="124"/>
      <c r="C3" s="125"/>
      <c r="D3" s="125"/>
      <c r="E3" s="125"/>
      <c r="F3" s="125"/>
      <c r="G3" s="125"/>
      <c r="H3" s="125"/>
      <c r="I3" s="126"/>
      <c r="J3" s="125"/>
      <c r="K3" s="125"/>
      <c r="L3" s="21"/>
      <c r="AT3" s="18" t="s">
        <v>80</v>
      </c>
    </row>
    <row r="4" ht="24.96" customHeight="1">
      <c r="B4" s="21"/>
      <c r="D4" s="127" t="s">
        <v>81</v>
      </c>
      <c r="L4" s="21"/>
      <c r="M4" s="128" t="s">
        <v>10</v>
      </c>
      <c r="AT4" s="18" t="s">
        <v>4</v>
      </c>
    </row>
    <row r="5" ht="6.96" customHeight="1">
      <c r="B5" s="21"/>
      <c r="L5" s="21"/>
    </row>
    <row r="6" s="1" customFormat="1" ht="12" customHeight="1">
      <c r="B6" s="44"/>
      <c r="D6" s="129" t="s">
        <v>16</v>
      </c>
      <c r="I6" s="130"/>
      <c r="L6" s="44"/>
    </row>
    <row r="7" s="1" customFormat="1" ht="36.96" customHeight="1">
      <c r="B7" s="44"/>
      <c r="E7" s="131" t="s">
        <v>17</v>
      </c>
      <c r="F7" s="1"/>
      <c r="G7" s="1"/>
      <c r="H7" s="1"/>
      <c r="I7" s="130"/>
      <c r="L7" s="44"/>
    </row>
    <row r="8" s="1" customFormat="1">
      <c r="B8" s="44"/>
      <c r="I8" s="130"/>
      <c r="L8" s="44"/>
    </row>
    <row r="9" s="1" customFormat="1" ht="12" customHeight="1">
      <c r="B9" s="44"/>
      <c r="D9" s="129" t="s">
        <v>18</v>
      </c>
      <c r="F9" s="132" t="s">
        <v>19</v>
      </c>
      <c r="I9" s="133" t="s">
        <v>20</v>
      </c>
      <c r="J9" s="132" t="s">
        <v>19</v>
      </c>
      <c r="L9" s="44"/>
    </row>
    <row r="10" s="1" customFormat="1" ht="12" customHeight="1">
      <c r="B10" s="44"/>
      <c r="D10" s="129" t="s">
        <v>21</v>
      </c>
      <c r="F10" s="132" t="s">
        <v>22</v>
      </c>
      <c r="I10" s="133" t="s">
        <v>23</v>
      </c>
      <c r="J10" s="134" t="str">
        <f>'Rekapitulace stavby'!AN8</f>
        <v>20. 1. 2020</v>
      </c>
      <c r="L10" s="44"/>
    </row>
    <row r="11" s="1" customFormat="1" ht="10.8" customHeight="1">
      <c r="B11" s="44"/>
      <c r="I11" s="130"/>
      <c r="L11" s="44"/>
    </row>
    <row r="12" s="1" customFormat="1" ht="12" customHeight="1">
      <c r="B12" s="44"/>
      <c r="D12" s="129" t="s">
        <v>25</v>
      </c>
      <c r="I12" s="133" t="s">
        <v>26</v>
      </c>
      <c r="J12" s="132" t="s">
        <v>19</v>
      </c>
      <c r="L12" s="44"/>
    </row>
    <row r="13" s="1" customFormat="1" ht="18" customHeight="1">
      <c r="B13" s="44"/>
      <c r="E13" s="132" t="s">
        <v>27</v>
      </c>
      <c r="I13" s="133" t="s">
        <v>28</v>
      </c>
      <c r="J13" s="132" t="s">
        <v>19</v>
      </c>
      <c r="L13" s="44"/>
    </row>
    <row r="14" s="1" customFormat="1" ht="6.96" customHeight="1">
      <c r="B14" s="44"/>
      <c r="I14" s="130"/>
      <c r="L14" s="44"/>
    </row>
    <row r="15" s="1" customFormat="1" ht="12" customHeight="1">
      <c r="B15" s="44"/>
      <c r="D15" s="129" t="s">
        <v>29</v>
      </c>
      <c r="I15" s="133" t="s">
        <v>26</v>
      </c>
      <c r="J15" s="34" t="str">
        <f>'Rekapitulace stavby'!AN13</f>
        <v>Vyplň údaj</v>
      </c>
      <c r="L15" s="44"/>
    </row>
    <row r="16" s="1" customFormat="1" ht="18" customHeight="1">
      <c r="B16" s="44"/>
      <c r="E16" s="34" t="str">
        <f>'Rekapitulace stavby'!E14</f>
        <v>Vyplň údaj</v>
      </c>
      <c r="F16" s="132"/>
      <c r="G16" s="132"/>
      <c r="H16" s="132"/>
      <c r="I16" s="133" t="s">
        <v>28</v>
      </c>
      <c r="J16" s="34" t="str">
        <f>'Rekapitulace stavby'!AN14</f>
        <v>Vyplň údaj</v>
      </c>
      <c r="L16" s="44"/>
    </row>
    <row r="17" s="1" customFormat="1" ht="6.96" customHeight="1">
      <c r="B17" s="44"/>
      <c r="I17" s="130"/>
      <c r="L17" s="44"/>
    </row>
    <row r="18" s="1" customFormat="1" ht="12" customHeight="1">
      <c r="B18" s="44"/>
      <c r="D18" s="129" t="s">
        <v>31</v>
      </c>
      <c r="I18" s="133" t="s">
        <v>26</v>
      </c>
      <c r="J18" s="132" t="s">
        <v>32</v>
      </c>
      <c r="L18" s="44"/>
    </row>
    <row r="19" s="1" customFormat="1" ht="18" customHeight="1">
      <c r="B19" s="44"/>
      <c r="E19" s="132" t="s">
        <v>33</v>
      </c>
      <c r="I19" s="133" t="s">
        <v>28</v>
      </c>
      <c r="J19" s="132" t="s">
        <v>34</v>
      </c>
      <c r="L19" s="44"/>
    </row>
    <row r="20" s="1" customFormat="1" ht="6.96" customHeight="1">
      <c r="B20" s="44"/>
      <c r="I20" s="130"/>
      <c r="L20" s="44"/>
    </row>
    <row r="21" s="1" customFormat="1" ht="12" customHeight="1">
      <c r="B21" s="44"/>
      <c r="D21" s="129" t="s">
        <v>36</v>
      </c>
      <c r="I21" s="133" t="s">
        <v>26</v>
      </c>
      <c r="J21" s="132" t="s">
        <v>19</v>
      </c>
      <c r="L21" s="44"/>
    </row>
    <row r="22" s="1" customFormat="1" ht="18" customHeight="1">
      <c r="B22" s="44"/>
      <c r="E22" s="132" t="s">
        <v>33</v>
      </c>
      <c r="I22" s="133" t="s">
        <v>28</v>
      </c>
      <c r="J22" s="132" t="s">
        <v>19</v>
      </c>
      <c r="L22" s="44"/>
    </row>
    <row r="23" s="1" customFormat="1" ht="6.96" customHeight="1">
      <c r="B23" s="44"/>
      <c r="I23" s="130"/>
      <c r="L23" s="44"/>
    </row>
    <row r="24" s="1" customFormat="1" ht="12" customHeight="1">
      <c r="B24" s="44"/>
      <c r="D24" s="129" t="s">
        <v>37</v>
      </c>
      <c r="I24" s="130"/>
      <c r="L24" s="44"/>
    </row>
    <row r="25" s="7" customFormat="1" ht="51" customHeight="1">
      <c r="B25" s="135"/>
      <c r="E25" s="136" t="s">
        <v>38</v>
      </c>
      <c r="F25" s="136"/>
      <c r="G25" s="136"/>
      <c r="H25" s="136"/>
      <c r="I25" s="137"/>
      <c r="L25" s="135"/>
    </row>
    <row r="26" s="1" customFormat="1" ht="6.96" customHeight="1">
      <c r="B26" s="44"/>
      <c r="I26" s="130"/>
      <c r="L26" s="44"/>
    </row>
    <row r="27" s="1" customFormat="1" ht="6.96" customHeight="1">
      <c r="B27" s="44"/>
      <c r="D27" s="76"/>
      <c r="E27" s="76"/>
      <c r="F27" s="76"/>
      <c r="G27" s="76"/>
      <c r="H27" s="76"/>
      <c r="I27" s="138"/>
      <c r="J27" s="76"/>
      <c r="K27" s="76"/>
      <c r="L27" s="44"/>
    </row>
    <row r="28" s="1" customFormat="1" ht="25.44" customHeight="1">
      <c r="B28" s="44"/>
      <c r="D28" s="139" t="s">
        <v>39</v>
      </c>
      <c r="I28" s="130"/>
      <c r="J28" s="140">
        <f>ROUND(J90, 2)</f>
        <v>0</v>
      </c>
      <c r="L28" s="44"/>
    </row>
    <row r="29" s="1" customFormat="1" ht="6.96" customHeight="1">
      <c r="B29" s="44"/>
      <c r="D29" s="76"/>
      <c r="E29" s="76"/>
      <c r="F29" s="76"/>
      <c r="G29" s="76"/>
      <c r="H29" s="76"/>
      <c r="I29" s="138"/>
      <c r="J29" s="76"/>
      <c r="K29" s="76"/>
      <c r="L29" s="44"/>
    </row>
    <row r="30" s="1" customFormat="1" ht="14.4" customHeight="1">
      <c r="B30" s="44"/>
      <c r="F30" s="141" t="s">
        <v>41</v>
      </c>
      <c r="I30" s="142" t="s">
        <v>40</v>
      </c>
      <c r="J30" s="141" t="s">
        <v>42</v>
      </c>
      <c r="L30" s="44"/>
    </row>
    <row r="31" s="1" customFormat="1" ht="14.4" customHeight="1">
      <c r="B31" s="44"/>
      <c r="D31" s="143" t="s">
        <v>43</v>
      </c>
      <c r="E31" s="129" t="s">
        <v>44</v>
      </c>
      <c r="F31" s="144">
        <f>ROUND((SUM(BE90:BE282)),  2)</f>
        <v>0</v>
      </c>
      <c r="I31" s="145">
        <v>0.20999999999999999</v>
      </c>
      <c r="J31" s="144">
        <f>ROUND(((SUM(BE90:BE282))*I31),  2)</f>
        <v>0</v>
      </c>
      <c r="L31" s="44"/>
    </row>
    <row r="32" s="1" customFormat="1" ht="14.4" customHeight="1">
      <c r="B32" s="44"/>
      <c r="E32" s="129" t="s">
        <v>45</v>
      </c>
      <c r="F32" s="144">
        <f>ROUND((SUM(BF90:BF282)),  2)</f>
        <v>0</v>
      </c>
      <c r="I32" s="145">
        <v>0.14999999999999999</v>
      </c>
      <c r="J32" s="144">
        <f>ROUND(((SUM(BF90:BF282))*I32),  2)</f>
        <v>0</v>
      </c>
      <c r="L32" s="44"/>
    </row>
    <row r="33" hidden="1" s="1" customFormat="1" ht="14.4" customHeight="1">
      <c r="B33" s="44"/>
      <c r="E33" s="129" t="s">
        <v>46</v>
      </c>
      <c r="F33" s="144">
        <f>ROUND((SUM(BG90:BG282)),  2)</f>
        <v>0</v>
      </c>
      <c r="I33" s="145">
        <v>0.20999999999999999</v>
      </c>
      <c r="J33" s="144">
        <f>0</f>
        <v>0</v>
      </c>
      <c r="L33" s="44"/>
    </row>
    <row r="34" hidden="1" s="1" customFormat="1" ht="14.4" customHeight="1">
      <c r="B34" s="44"/>
      <c r="E34" s="129" t="s">
        <v>47</v>
      </c>
      <c r="F34" s="144">
        <f>ROUND((SUM(BH90:BH282)),  2)</f>
        <v>0</v>
      </c>
      <c r="I34" s="145">
        <v>0.14999999999999999</v>
      </c>
      <c r="J34" s="144">
        <f>0</f>
        <v>0</v>
      </c>
      <c r="L34" s="44"/>
    </row>
    <row r="35" hidden="1" s="1" customFormat="1" ht="14.4" customHeight="1">
      <c r="B35" s="44"/>
      <c r="E35" s="129" t="s">
        <v>48</v>
      </c>
      <c r="F35" s="144">
        <f>ROUND((SUM(BI90:BI282)),  2)</f>
        <v>0</v>
      </c>
      <c r="I35" s="145">
        <v>0</v>
      </c>
      <c r="J35" s="144">
        <f>0</f>
        <v>0</v>
      </c>
      <c r="L35" s="44"/>
    </row>
    <row r="36" s="1" customFormat="1" ht="6.96" customHeight="1">
      <c r="B36" s="44"/>
      <c r="I36" s="130"/>
      <c r="L36" s="44"/>
    </row>
    <row r="37" s="1" customFormat="1" ht="25.44" customHeight="1">
      <c r="B37" s="44"/>
      <c r="C37" s="146"/>
      <c r="D37" s="147" t="s">
        <v>49</v>
      </c>
      <c r="E37" s="148"/>
      <c r="F37" s="148"/>
      <c r="G37" s="149" t="s">
        <v>50</v>
      </c>
      <c r="H37" s="150" t="s">
        <v>51</v>
      </c>
      <c r="I37" s="151"/>
      <c r="J37" s="152">
        <f>SUM(J28:J35)</f>
        <v>0</v>
      </c>
      <c r="K37" s="153"/>
      <c r="L37" s="44"/>
    </row>
    <row r="38" s="1" customFormat="1" ht="14.4" customHeight="1">
      <c r="B38" s="154"/>
      <c r="C38" s="155"/>
      <c r="D38" s="155"/>
      <c r="E38" s="155"/>
      <c r="F38" s="155"/>
      <c r="G38" s="155"/>
      <c r="H38" s="155"/>
      <c r="I38" s="156"/>
      <c r="J38" s="155"/>
      <c r="K38" s="155"/>
      <c r="L38" s="44"/>
    </row>
    <row r="42" s="1" customFormat="1" ht="6.96" customHeight="1">
      <c r="B42" s="157"/>
      <c r="C42" s="158"/>
      <c r="D42" s="158"/>
      <c r="E42" s="158"/>
      <c r="F42" s="158"/>
      <c r="G42" s="158"/>
      <c r="H42" s="158"/>
      <c r="I42" s="159"/>
      <c r="J42" s="158"/>
      <c r="K42" s="158"/>
      <c r="L42" s="44"/>
    </row>
    <row r="43" s="1" customFormat="1" ht="24.96" customHeight="1">
      <c r="B43" s="39"/>
      <c r="C43" s="24" t="s">
        <v>82</v>
      </c>
      <c r="D43" s="40"/>
      <c r="E43" s="40"/>
      <c r="F43" s="40"/>
      <c r="G43" s="40"/>
      <c r="H43" s="40"/>
      <c r="I43" s="130"/>
      <c r="J43" s="40"/>
      <c r="K43" s="40"/>
      <c r="L43" s="44"/>
    </row>
    <row r="44" s="1" customFormat="1" ht="6.96" customHeight="1">
      <c r="B44" s="39"/>
      <c r="C44" s="40"/>
      <c r="D44" s="40"/>
      <c r="E44" s="40"/>
      <c r="F44" s="40"/>
      <c r="G44" s="40"/>
      <c r="H44" s="40"/>
      <c r="I44" s="130"/>
      <c r="J44" s="40"/>
      <c r="K44" s="40"/>
      <c r="L44" s="44"/>
    </row>
    <row r="45" s="1" customFormat="1" ht="12" customHeight="1">
      <c r="B45" s="39"/>
      <c r="C45" s="33" t="s">
        <v>16</v>
      </c>
      <c r="D45" s="40"/>
      <c r="E45" s="40"/>
      <c r="F45" s="40"/>
      <c r="G45" s="40"/>
      <c r="H45" s="40"/>
      <c r="I45" s="130"/>
      <c r="J45" s="40"/>
      <c r="K45" s="40"/>
      <c r="L45" s="44"/>
    </row>
    <row r="46" s="1" customFormat="1" ht="16.5" customHeight="1">
      <c r="B46" s="39"/>
      <c r="C46" s="40"/>
      <c r="D46" s="40"/>
      <c r="E46" s="69" t="str">
        <f>E7</f>
        <v>Vjezdový systém do areálu Sportovní haly UP - SO 01 - VENKOVNÍ ROZVODY NN</v>
      </c>
      <c r="F46" s="40"/>
      <c r="G46" s="40"/>
      <c r="H46" s="40"/>
      <c r="I46" s="130"/>
      <c r="J46" s="40"/>
      <c r="K46" s="40"/>
      <c r="L46" s="44"/>
    </row>
    <row r="47" s="1" customFormat="1" ht="6.96" customHeight="1">
      <c r="B47" s="39"/>
      <c r="C47" s="40"/>
      <c r="D47" s="40"/>
      <c r="E47" s="40"/>
      <c r="F47" s="40"/>
      <c r="G47" s="40"/>
      <c r="H47" s="40"/>
      <c r="I47" s="130"/>
      <c r="J47" s="40"/>
      <c r="K47" s="40"/>
      <c r="L47" s="44"/>
    </row>
    <row r="48" s="1" customFormat="1" ht="12" customHeight="1">
      <c r="B48" s="39"/>
      <c r="C48" s="33" t="s">
        <v>21</v>
      </c>
      <c r="D48" s="40"/>
      <c r="E48" s="40"/>
      <c r="F48" s="28" t="str">
        <f>F10</f>
        <v>Olomouc</v>
      </c>
      <c r="G48" s="40"/>
      <c r="H48" s="40"/>
      <c r="I48" s="133" t="s">
        <v>23</v>
      </c>
      <c r="J48" s="72" t="str">
        <f>IF(J10="","",J10)</f>
        <v>20. 1. 2020</v>
      </c>
      <c r="K48" s="40"/>
      <c r="L48" s="44"/>
    </row>
    <row r="49" s="1" customFormat="1" ht="6.96" customHeight="1">
      <c r="B49" s="39"/>
      <c r="C49" s="40"/>
      <c r="D49" s="40"/>
      <c r="E49" s="40"/>
      <c r="F49" s="40"/>
      <c r="G49" s="40"/>
      <c r="H49" s="40"/>
      <c r="I49" s="130"/>
      <c r="J49" s="40"/>
      <c r="K49" s="40"/>
      <c r="L49" s="44"/>
    </row>
    <row r="50" s="1" customFormat="1" ht="15.15" customHeight="1">
      <c r="B50" s="39"/>
      <c r="C50" s="33" t="s">
        <v>25</v>
      </c>
      <c r="D50" s="40"/>
      <c r="E50" s="40"/>
      <c r="F50" s="28" t="str">
        <f>E13</f>
        <v>MERIT GROUP a.s.</v>
      </c>
      <c r="G50" s="40"/>
      <c r="H50" s="40"/>
      <c r="I50" s="133" t="s">
        <v>31</v>
      </c>
      <c r="J50" s="37" t="str">
        <f>E19</f>
        <v>Radek Vyroubal</v>
      </c>
      <c r="K50" s="40"/>
      <c r="L50" s="44"/>
    </row>
    <row r="51" s="1" customFormat="1" ht="15.15" customHeight="1">
      <c r="B51" s="39"/>
      <c r="C51" s="33" t="s">
        <v>29</v>
      </c>
      <c r="D51" s="40"/>
      <c r="E51" s="40"/>
      <c r="F51" s="28" t="str">
        <f>IF(E16="","",E16)</f>
        <v>Vyplň údaj</v>
      </c>
      <c r="G51" s="40"/>
      <c r="H51" s="40"/>
      <c r="I51" s="133" t="s">
        <v>36</v>
      </c>
      <c r="J51" s="37" t="str">
        <f>E22</f>
        <v>Radek Vyroubal</v>
      </c>
      <c r="K51" s="40"/>
      <c r="L51" s="44"/>
    </row>
    <row r="52" s="1" customFormat="1" ht="10.32" customHeight="1">
      <c r="B52" s="39"/>
      <c r="C52" s="40"/>
      <c r="D52" s="40"/>
      <c r="E52" s="40"/>
      <c r="F52" s="40"/>
      <c r="G52" s="40"/>
      <c r="H52" s="40"/>
      <c r="I52" s="130"/>
      <c r="J52" s="40"/>
      <c r="K52" s="40"/>
      <c r="L52" s="44"/>
    </row>
    <row r="53" s="1" customFormat="1" ht="29.28" customHeight="1">
      <c r="B53" s="39"/>
      <c r="C53" s="160" t="s">
        <v>83</v>
      </c>
      <c r="D53" s="161"/>
      <c r="E53" s="161"/>
      <c r="F53" s="161"/>
      <c r="G53" s="161"/>
      <c r="H53" s="161"/>
      <c r="I53" s="162"/>
      <c r="J53" s="163" t="s">
        <v>84</v>
      </c>
      <c r="K53" s="161"/>
      <c r="L53" s="44"/>
    </row>
    <row r="54" s="1" customFormat="1" ht="10.32" customHeight="1">
      <c r="B54" s="39"/>
      <c r="C54" s="40"/>
      <c r="D54" s="40"/>
      <c r="E54" s="40"/>
      <c r="F54" s="40"/>
      <c r="G54" s="40"/>
      <c r="H54" s="40"/>
      <c r="I54" s="130"/>
      <c r="J54" s="40"/>
      <c r="K54" s="40"/>
      <c r="L54" s="44"/>
    </row>
    <row r="55" s="1" customFormat="1" ht="22.8" customHeight="1">
      <c r="B55" s="39"/>
      <c r="C55" s="164" t="s">
        <v>71</v>
      </c>
      <c r="D55" s="40"/>
      <c r="E55" s="40"/>
      <c r="F55" s="40"/>
      <c r="G55" s="40"/>
      <c r="H55" s="40"/>
      <c r="I55" s="130"/>
      <c r="J55" s="102">
        <f>J90</f>
        <v>0</v>
      </c>
      <c r="K55" s="40"/>
      <c r="L55" s="44"/>
      <c r="AU55" s="18" t="s">
        <v>85</v>
      </c>
    </row>
    <row r="56" s="8" customFormat="1" ht="24.96" customHeight="1">
      <c r="B56" s="165"/>
      <c r="C56" s="166"/>
      <c r="D56" s="167" t="s">
        <v>86</v>
      </c>
      <c r="E56" s="168"/>
      <c r="F56" s="168"/>
      <c r="G56" s="168"/>
      <c r="H56" s="168"/>
      <c r="I56" s="169"/>
      <c r="J56" s="170">
        <f>J91</f>
        <v>0</v>
      </c>
      <c r="K56" s="166"/>
      <c r="L56" s="171"/>
    </row>
    <row r="57" s="9" customFormat="1" ht="19.92" customHeight="1">
      <c r="B57" s="172"/>
      <c r="C57" s="173"/>
      <c r="D57" s="174" t="s">
        <v>87</v>
      </c>
      <c r="E57" s="175"/>
      <c r="F57" s="175"/>
      <c r="G57" s="175"/>
      <c r="H57" s="175"/>
      <c r="I57" s="176"/>
      <c r="J57" s="177">
        <f>J92</f>
        <v>0</v>
      </c>
      <c r="K57" s="173"/>
      <c r="L57" s="178"/>
    </row>
    <row r="58" s="9" customFormat="1" ht="19.92" customHeight="1">
      <c r="B58" s="172"/>
      <c r="C58" s="173"/>
      <c r="D58" s="174" t="s">
        <v>88</v>
      </c>
      <c r="E58" s="175"/>
      <c r="F58" s="175"/>
      <c r="G58" s="175"/>
      <c r="H58" s="175"/>
      <c r="I58" s="176"/>
      <c r="J58" s="177">
        <f>J97</f>
        <v>0</v>
      </c>
      <c r="K58" s="173"/>
      <c r="L58" s="178"/>
    </row>
    <row r="59" s="9" customFormat="1" ht="19.92" customHeight="1">
      <c r="B59" s="172"/>
      <c r="C59" s="173"/>
      <c r="D59" s="174" t="s">
        <v>89</v>
      </c>
      <c r="E59" s="175"/>
      <c r="F59" s="175"/>
      <c r="G59" s="175"/>
      <c r="H59" s="175"/>
      <c r="I59" s="176"/>
      <c r="J59" s="177">
        <f>J107</f>
        <v>0</v>
      </c>
      <c r="K59" s="173"/>
      <c r="L59" s="178"/>
    </row>
    <row r="60" s="8" customFormat="1" ht="24.96" customHeight="1">
      <c r="B60" s="165"/>
      <c r="C60" s="166"/>
      <c r="D60" s="167" t="s">
        <v>90</v>
      </c>
      <c r="E60" s="168"/>
      <c r="F60" s="168"/>
      <c r="G60" s="168"/>
      <c r="H60" s="168"/>
      <c r="I60" s="169"/>
      <c r="J60" s="170">
        <f>J117</f>
        <v>0</v>
      </c>
      <c r="K60" s="166"/>
      <c r="L60" s="171"/>
    </row>
    <row r="61" s="9" customFormat="1" ht="19.92" customHeight="1">
      <c r="B61" s="172"/>
      <c r="C61" s="173"/>
      <c r="D61" s="174" t="s">
        <v>91</v>
      </c>
      <c r="E61" s="175"/>
      <c r="F61" s="175"/>
      <c r="G61" s="175"/>
      <c r="H61" s="175"/>
      <c r="I61" s="176"/>
      <c r="J61" s="177">
        <f>J118</f>
        <v>0</v>
      </c>
      <c r="K61" s="173"/>
      <c r="L61" s="178"/>
    </row>
    <row r="62" s="9" customFormat="1" ht="19.92" customHeight="1">
      <c r="B62" s="172"/>
      <c r="C62" s="173"/>
      <c r="D62" s="174" t="s">
        <v>92</v>
      </c>
      <c r="E62" s="175"/>
      <c r="F62" s="175"/>
      <c r="G62" s="175"/>
      <c r="H62" s="175"/>
      <c r="I62" s="176"/>
      <c r="J62" s="177">
        <f>J205</f>
        <v>0</v>
      </c>
      <c r="K62" s="173"/>
      <c r="L62" s="178"/>
    </row>
    <row r="63" s="9" customFormat="1" ht="19.92" customHeight="1">
      <c r="B63" s="172"/>
      <c r="C63" s="173"/>
      <c r="D63" s="174" t="s">
        <v>93</v>
      </c>
      <c r="E63" s="175"/>
      <c r="F63" s="175"/>
      <c r="G63" s="175"/>
      <c r="H63" s="175"/>
      <c r="I63" s="176"/>
      <c r="J63" s="177">
        <f>J209</f>
        <v>0</v>
      </c>
      <c r="K63" s="173"/>
      <c r="L63" s="178"/>
    </row>
    <row r="64" s="8" customFormat="1" ht="24.96" customHeight="1">
      <c r="B64" s="165"/>
      <c r="C64" s="166"/>
      <c r="D64" s="167" t="s">
        <v>94</v>
      </c>
      <c r="E64" s="168"/>
      <c r="F64" s="168"/>
      <c r="G64" s="168"/>
      <c r="H64" s="168"/>
      <c r="I64" s="169"/>
      <c r="J64" s="170">
        <f>J224</f>
        <v>0</v>
      </c>
      <c r="K64" s="166"/>
      <c r="L64" s="171"/>
    </row>
    <row r="65" s="9" customFormat="1" ht="19.92" customHeight="1">
      <c r="B65" s="172"/>
      <c r="C65" s="173"/>
      <c r="D65" s="174" t="s">
        <v>95</v>
      </c>
      <c r="E65" s="175"/>
      <c r="F65" s="175"/>
      <c r="G65" s="175"/>
      <c r="H65" s="175"/>
      <c r="I65" s="176"/>
      <c r="J65" s="177">
        <f>J225</f>
        <v>0</v>
      </c>
      <c r="K65" s="173"/>
      <c r="L65" s="178"/>
    </row>
    <row r="66" s="9" customFormat="1" ht="19.92" customHeight="1">
      <c r="B66" s="172"/>
      <c r="C66" s="173"/>
      <c r="D66" s="174" t="s">
        <v>96</v>
      </c>
      <c r="E66" s="175"/>
      <c r="F66" s="175"/>
      <c r="G66" s="175"/>
      <c r="H66" s="175"/>
      <c r="I66" s="176"/>
      <c r="J66" s="177">
        <f>J243</f>
        <v>0</v>
      </c>
      <c r="K66" s="173"/>
      <c r="L66" s="178"/>
    </row>
    <row r="67" s="8" customFormat="1" ht="24.96" customHeight="1">
      <c r="B67" s="165"/>
      <c r="C67" s="166"/>
      <c r="D67" s="167" t="s">
        <v>97</v>
      </c>
      <c r="E67" s="168"/>
      <c r="F67" s="168"/>
      <c r="G67" s="168"/>
      <c r="H67" s="168"/>
      <c r="I67" s="169"/>
      <c r="J67" s="170">
        <f>J261</f>
        <v>0</v>
      </c>
      <c r="K67" s="166"/>
      <c r="L67" s="171"/>
    </row>
    <row r="68" s="8" customFormat="1" ht="24.96" customHeight="1">
      <c r="B68" s="165"/>
      <c r="C68" s="166"/>
      <c r="D68" s="167" t="s">
        <v>98</v>
      </c>
      <c r="E68" s="168"/>
      <c r="F68" s="168"/>
      <c r="G68" s="168"/>
      <c r="H68" s="168"/>
      <c r="I68" s="169"/>
      <c r="J68" s="170">
        <f>J270</f>
        <v>0</v>
      </c>
      <c r="K68" s="166"/>
      <c r="L68" s="171"/>
    </row>
    <row r="69" s="9" customFormat="1" ht="19.92" customHeight="1">
      <c r="B69" s="172"/>
      <c r="C69" s="173"/>
      <c r="D69" s="174" t="s">
        <v>99</v>
      </c>
      <c r="E69" s="175"/>
      <c r="F69" s="175"/>
      <c r="G69" s="175"/>
      <c r="H69" s="175"/>
      <c r="I69" s="176"/>
      <c r="J69" s="177">
        <f>J271</f>
        <v>0</v>
      </c>
      <c r="K69" s="173"/>
      <c r="L69" s="178"/>
    </row>
    <row r="70" s="9" customFormat="1" ht="19.92" customHeight="1">
      <c r="B70" s="172"/>
      <c r="C70" s="173"/>
      <c r="D70" s="174" t="s">
        <v>100</v>
      </c>
      <c r="E70" s="175"/>
      <c r="F70" s="175"/>
      <c r="G70" s="175"/>
      <c r="H70" s="175"/>
      <c r="I70" s="176"/>
      <c r="J70" s="177">
        <f>J274</f>
        <v>0</v>
      </c>
      <c r="K70" s="173"/>
      <c r="L70" s="178"/>
    </row>
    <row r="71" s="9" customFormat="1" ht="19.92" customHeight="1">
      <c r="B71" s="172"/>
      <c r="C71" s="173"/>
      <c r="D71" s="174" t="s">
        <v>101</v>
      </c>
      <c r="E71" s="175"/>
      <c r="F71" s="175"/>
      <c r="G71" s="175"/>
      <c r="H71" s="175"/>
      <c r="I71" s="176"/>
      <c r="J71" s="177">
        <f>J279</f>
        <v>0</v>
      </c>
      <c r="K71" s="173"/>
      <c r="L71" s="178"/>
    </row>
    <row r="72" s="9" customFormat="1" ht="19.92" customHeight="1">
      <c r="B72" s="172"/>
      <c r="C72" s="173"/>
      <c r="D72" s="174" t="s">
        <v>102</v>
      </c>
      <c r="E72" s="175"/>
      <c r="F72" s="175"/>
      <c r="G72" s="175"/>
      <c r="H72" s="175"/>
      <c r="I72" s="176"/>
      <c r="J72" s="177">
        <f>J281</f>
        <v>0</v>
      </c>
      <c r="K72" s="173"/>
      <c r="L72" s="178"/>
    </row>
    <row r="73" s="1" customFormat="1" ht="21.84" customHeight="1">
      <c r="B73" s="39"/>
      <c r="C73" s="40"/>
      <c r="D73" s="40"/>
      <c r="E73" s="40"/>
      <c r="F73" s="40"/>
      <c r="G73" s="40"/>
      <c r="H73" s="40"/>
      <c r="I73" s="130"/>
      <c r="J73" s="40"/>
      <c r="K73" s="40"/>
      <c r="L73" s="44"/>
    </row>
    <row r="74" s="1" customFormat="1" ht="6.96" customHeight="1">
      <c r="B74" s="59"/>
      <c r="C74" s="60"/>
      <c r="D74" s="60"/>
      <c r="E74" s="60"/>
      <c r="F74" s="60"/>
      <c r="G74" s="60"/>
      <c r="H74" s="60"/>
      <c r="I74" s="156"/>
      <c r="J74" s="60"/>
      <c r="K74" s="60"/>
      <c r="L74" s="44"/>
    </row>
    <row r="78" s="1" customFormat="1" ht="6.96" customHeight="1">
      <c r="B78" s="61"/>
      <c r="C78" s="62"/>
      <c r="D78" s="62"/>
      <c r="E78" s="62"/>
      <c r="F78" s="62"/>
      <c r="G78" s="62"/>
      <c r="H78" s="62"/>
      <c r="I78" s="159"/>
      <c r="J78" s="62"/>
      <c r="K78" s="62"/>
      <c r="L78" s="44"/>
    </row>
    <row r="79" s="1" customFormat="1" ht="24.96" customHeight="1">
      <c r="B79" s="39"/>
      <c r="C79" s="24" t="s">
        <v>103</v>
      </c>
      <c r="D79" s="40"/>
      <c r="E79" s="40"/>
      <c r="F79" s="40"/>
      <c r="G79" s="40"/>
      <c r="H79" s="40"/>
      <c r="I79" s="130"/>
      <c r="J79" s="40"/>
      <c r="K79" s="40"/>
      <c r="L79" s="44"/>
    </row>
    <row r="80" s="1" customFormat="1" ht="6.96" customHeight="1">
      <c r="B80" s="39"/>
      <c r="C80" s="40"/>
      <c r="D80" s="40"/>
      <c r="E80" s="40"/>
      <c r="F80" s="40"/>
      <c r="G80" s="40"/>
      <c r="H80" s="40"/>
      <c r="I80" s="130"/>
      <c r="J80" s="40"/>
      <c r="K80" s="40"/>
      <c r="L80" s="44"/>
    </row>
    <row r="81" s="1" customFormat="1" ht="12" customHeight="1">
      <c r="B81" s="39"/>
      <c r="C81" s="33" t="s">
        <v>16</v>
      </c>
      <c r="D81" s="40"/>
      <c r="E81" s="40"/>
      <c r="F81" s="40"/>
      <c r="G81" s="40"/>
      <c r="H81" s="40"/>
      <c r="I81" s="130"/>
      <c r="J81" s="40"/>
      <c r="K81" s="40"/>
      <c r="L81" s="44"/>
    </row>
    <row r="82" s="1" customFormat="1" ht="16.5" customHeight="1">
      <c r="B82" s="39"/>
      <c r="C82" s="40"/>
      <c r="D82" s="40"/>
      <c r="E82" s="69" t="str">
        <f>E7</f>
        <v>Vjezdový systém do areálu Sportovní haly UP - SO 01 - VENKOVNÍ ROZVODY NN</v>
      </c>
      <c r="F82" s="40"/>
      <c r="G82" s="40"/>
      <c r="H82" s="40"/>
      <c r="I82" s="130"/>
      <c r="J82" s="40"/>
      <c r="K82" s="40"/>
      <c r="L82" s="44"/>
    </row>
    <row r="83" s="1" customFormat="1" ht="6.96" customHeight="1">
      <c r="B83" s="39"/>
      <c r="C83" s="40"/>
      <c r="D83" s="40"/>
      <c r="E83" s="40"/>
      <c r="F83" s="40"/>
      <c r="G83" s="40"/>
      <c r="H83" s="40"/>
      <c r="I83" s="130"/>
      <c r="J83" s="40"/>
      <c r="K83" s="40"/>
      <c r="L83" s="44"/>
    </row>
    <row r="84" s="1" customFormat="1" ht="12" customHeight="1">
      <c r="B84" s="39"/>
      <c r="C84" s="33" t="s">
        <v>21</v>
      </c>
      <c r="D84" s="40"/>
      <c r="E84" s="40"/>
      <c r="F84" s="28" t="str">
        <f>F10</f>
        <v>Olomouc</v>
      </c>
      <c r="G84" s="40"/>
      <c r="H84" s="40"/>
      <c r="I84" s="133" t="s">
        <v>23</v>
      </c>
      <c r="J84" s="72" t="str">
        <f>IF(J10="","",J10)</f>
        <v>20. 1. 2020</v>
      </c>
      <c r="K84" s="40"/>
      <c r="L84" s="44"/>
    </row>
    <row r="85" s="1" customFormat="1" ht="6.96" customHeight="1">
      <c r="B85" s="39"/>
      <c r="C85" s="40"/>
      <c r="D85" s="40"/>
      <c r="E85" s="40"/>
      <c r="F85" s="40"/>
      <c r="G85" s="40"/>
      <c r="H85" s="40"/>
      <c r="I85" s="130"/>
      <c r="J85" s="40"/>
      <c r="K85" s="40"/>
      <c r="L85" s="44"/>
    </row>
    <row r="86" s="1" customFormat="1" ht="15.15" customHeight="1">
      <c r="B86" s="39"/>
      <c r="C86" s="33" t="s">
        <v>25</v>
      </c>
      <c r="D86" s="40"/>
      <c r="E86" s="40"/>
      <c r="F86" s="28" t="str">
        <f>E13</f>
        <v>MERIT GROUP a.s.</v>
      </c>
      <c r="G86" s="40"/>
      <c r="H86" s="40"/>
      <c r="I86" s="133" t="s">
        <v>31</v>
      </c>
      <c r="J86" s="37" t="str">
        <f>E19</f>
        <v>Radek Vyroubal</v>
      </c>
      <c r="K86" s="40"/>
      <c r="L86" s="44"/>
    </row>
    <row r="87" s="1" customFormat="1" ht="15.15" customHeight="1">
      <c r="B87" s="39"/>
      <c r="C87" s="33" t="s">
        <v>29</v>
      </c>
      <c r="D87" s="40"/>
      <c r="E87" s="40"/>
      <c r="F87" s="28" t="str">
        <f>IF(E16="","",E16)</f>
        <v>Vyplň údaj</v>
      </c>
      <c r="G87" s="40"/>
      <c r="H87" s="40"/>
      <c r="I87" s="133" t="s">
        <v>36</v>
      </c>
      <c r="J87" s="37" t="str">
        <f>E22</f>
        <v>Radek Vyroubal</v>
      </c>
      <c r="K87" s="40"/>
      <c r="L87" s="44"/>
    </row>
    <row r="88" s="1" customFormat="1" ht="10.32" customHeight="1">
      <c r="B88" s="39"/>
      <c r="C88" s="40"/>
      <c r="D88" s="40"/>
      <c r="E88" s="40"/>
      <c r="F88" s="40"/>
      <c r="G88" s="40"/>
      <c r="H88" s="40"/>
      <c r="I88" s="130"/>
      <c r="J88" s="40"/>
      <c r="K88" s="40"/>
      <c r="L88" s="44"/>
    </row>
    <row r="89" s="10" customFormat="1" ht="29.28" customHeight="1">
      <c r="B89" s="179"/>
      <c r="C89" s="180" t="s">
        <v>104</v>
      </c>
      <c r="D89" s="181" t="s">
        <v>58</v>
      </c>
      <c r="E89" s="181" t="s">
        <v>54</v>
      </c>
      <c r="F89" s="181" t="s">
        <v>55</v>
      </c>
      <c r="G89" s="181" t="s">
        <v>105</v>
      </c>
      <c r="H89" s="181" t="s">
        <v>106</v>
      </c>
      <c r="I89" s="182" t="s">
        <v>107</v>
      </c>
      <c r="J89" s="181" t="s">
        <v>84</v>
      </c>
      <c r="K89" s="183" t="s">
        <v>108</v>
      </c>
      <c r="L89" s="184"/>
      <c r="M89" s="92" t="s">
        <v>19</v>
      </c>
      <c r="N89" s="93" t="s">
        <v>43</v>
      </c>
      <c r="O89" s="93" t="s">
        <v>109</v>
      </c>
      <c r="P89" s="93" t="s">
        <v>110</v>
      </c>
      <c r="Q89" s="93" t="s">
        <v>111</v>
      </c>
      <c r="R89" s="93" t="s">
        <v>112</v>
      </c>
      <c r="S89" s="93" t="s">
        <v>113</v>
      </c>
      <c r="T89" s="94" t="s">
        <v>114</v>
      </c>
    </row>
    <row r="90" s="1" customFormat="1" ht="22.8" customHeight="1">
      <c r="B90" s="39"/>
      <c r="C90" s="99" t="s">
        <v>115</v>
      </c>
      <c r="D90" s="40"/>
      <c r="E90" s="40"/>
      <c r="F90" s="40"/>
      <c r="G90" s="40"/>
      <c r="H90" s="40"/>
      <c r="I90" s="130"/>
      <c r="J90" s="185">
        <f>BK90</f>
        <v>0</v>
      </c>
      <c r="K90" s="40"/>
      <c r="L90" s="44"/>
      <c r="M90" s="95"/>
      <c r="N90" s="96"/>
      <c r="O90" s="96"/>
      <c r="P90" s="186">
        <f>P91+P117+P224+P261+P270</f>
        <v>0</v>
      </c>
      <c r="Q90" s="96"/>
      <c r="R90" s="186">
        <f>R91+R117+R224+R261+R270</f>
        <v>10.788853540000002</v>
      </c>
      <c r="S90" s="96"/>
      <c r="T90" s="187">
        <f>T91+T117+T224+T261+T270</f>
        <v>3.0695000000000001</v>
      </c>
      <c r="AT90" s="18" t="s">
        <v>72</v>
      </c>
      <c r="AU90" s="18" t="s">
        <v>85</v>
      </c>
      <c r="BK90" s="188">
        <f>BK91+BK117+BK224+BK261+BK270</f>
        <v>0</v>
      </c>
    </row>
    <row r="91" s="11" customFormat="1" ht="25.92" customHeight="1">
      <c r="B91" s="189"/>
      <c r="C91" s="190"/>
      <c r="D91" s="191" t="s">
        <v>72</v>
      </c>
      <c r="E91" s="192" t="s">
        <v>116</v>
      </c>
      <c r="F91" s="192" t="s">
        <v>117</v>
      </c>
      <c r="G91" s="190"/>
      <c r="H91" s="190"/>
      <c r="I91" s="193"/>
      <c r="J91" s="194">
        <f>BK91</f>
        <v>0</v>
      </c>
      <c r="K91" s="190"/>
      <c r="L91" s="195"/>
      <c r="M91" s="196"/>
      <c r="N91" s="197"/>
      <c r="O91" s="197"/>
      <c r="P91" s="198">
        <f>P92+P97+P107</f>
        <v>0</v>
      </c>
      <c r="Q91" s="197"/>
      <c r="R91" s="198">
        <f>R92+R97+R107</f>
        <v>0</v>
      </c>
      <c r="S91" s="197"/>
      <c r="T91" s="199">
        <f>T92+T97+T107</f>
        <v>2.9359999999999999</v>
      </c>
      <c r="AR91" s="200" t="s">
        <v>78</v>
      </c>
      <c r="AT91" s="201" t="s">
        <v>72</v>
      </c>
      <c r="AU91" s="201" t="s">
        <v>73</v>
      </c>
      <c r="AY91" s="200" t="s">
        <v>118</v>
      </c>
      <c r="BK91" s="202">
        <f>BK92+BK97+BK107</f>
        <v>0</v>
      </c>
    </row>
    <row r="92" s="11" customFormat="1" ht="22.8" customHeight="1">
      <c r="B92" s="189"/>
      <c r="C92" s="190"/>
      <c r="D92" s="191" t="s">
        <v>72</v>
      </c>
      <c r="E92" s="203" t="s">
        <v>78</v>
      </c>
      <c r="F92" s="203" t="s">
        <v>119</v>
      </c>
      <c r="G92" s="190"/>
      <c r="H92" s="190"/>
      <c r="I92" s="193"/>
      <c r="J92" s="204">
        <f>BK92</f>
        <v>0</v>
      </c>
      <c r="K92" s="190"/>
      <c r="L92" s="195"/>
      <c r="M92" s="196"/>
      <c r="N92" s="197"/>
      <c r="O92" s="197"/>
      <c r="P92" s="198">
        <f>SUM(P93:P96)</f>
        <v>0</v>
      </c>
      <c r="Q92" s="197"/>
      <c r="R92" s="198">
        <f>SUM(R93:R96)</f>
        <v>0</v>
      </c>
      <c r="S92" s="197"/>
      <c r="T92" s="199">
        <f>SUM(T93:T96)</f>
        <v>0</v>
      </c>
      <c r="AR92" s="200" t="s">
        <v>78</v>
      </c>
      <c r="AT92" s="201" t="s">
        <v>72</v>
      </c>
      <c r="AU92" s="201" t="s">
        <v>78</v>
      </c>
      <c r="AY92" s="200" t="s">
        <v>118</v>
      </c>
      <c r="BK92" s="202">
        <f>SUM(BK93:BK96)</f>
        <v>0</v>
      </c>
    </row>
    <row r="93" s="1" customFormat="1" ht="24" customHeight="1">
      <c r="B93" s="39"/>
      <c r="C93" s="205" t="s">
        <v>78</v>
      </c>
      <c r="D93" s="205" t="s">
        <v>120</v>
      </c>
      <c r="E93" s="206" t="s">
        <v>121</v>
      </c>
      <c r="F93" s="207" t="s">
        <v>122</v>
      </c>
      <c r="G93" s="208" t="s">
        <v>123</v>
      </c>
      <c r="H93" s="209">
        <v>1.6000000000000001</v>
      </c>
      <c r="I93" s="210"/>
      <c r="J93" s="211">
        <f>ROUND(I93*H93,2)</f>
        <v>0</v>
      </c>
      <c r="K93" s="207" t="s">
        <v>124</v>
      </c>
      <c r="L93" s="44"/>
      <c r="M93" s="212" t="s">
        <v>19</v>
      </c>
      <c r="N93" s="213" t="s">
        <v>44</v>
      </c>
      <c r="O93" s="84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AR93" s="216" t="s">
        <v>125</v>
      </c>
      <c r="AT93" s="216" t="s">
        <v>120</v>
      </c>
      <c r="AU93" s="216" t="s">
        <v>80</v>
      </c>
      <c r="AY93" s="18" t="s">
        <v>118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78</v>
      </c>
      <c r="BK93" s="217">
        <f>ROUND(I93*H93,2)</f>
        <v>0</v>
      </c>
      <c r="BL93" s="18" t="s">
        <v>125</v>
      </c>
      <c r="BM93" s="216" t="s">
        <v>126</v>
      </c>
    </row>
    <row r="94" s="1" customFormat="1">
      <c r="B94" s="39"/>
      <c r="C94" s="40"/>
      <c r="D94" s="218" t="s">
        <v>127</v>
      </c>
      <c r="E94" s="40"/>
      <c r="F94" s="219" t="s">
        <v>128</v>
      </c>
      <c r="G94" s="40"/>
      <c r="H94" s="40"/>
      <c r="I94" s="130"/>
      <c r="J94" s="40"/>
      <c r="K94" s="40"/>
      <c r="L94" s="44"/>
      <c r="M94" s="220"/>
      <c r="N94" s="84"/>
      <c r="O94" s="84"/>
      <c r="P94" s="84"/>
      <c r="Q94" s="84"/>
      <c r="R94" s="84"/>
      <c r="S94" s="84"/>
      <c r="T94" s="85"/>
      <c r="AT94" s="18" t="s">
        <v>127</v>
      </c>
      <c r="AU94" s="18" t="s">
        <v>80</v>
      </c>
    </row>
    <row r="95" s="12" customFormat="1">
      <c r="B95" s="221"/>
      <c r="C95" s="222"/>
      <c r="D95" s="218" t="s">
        <v>129</v>
      </c>
      <c r="E95" s="223" t="s">
        <v>19</v>
      </c>
      <c r="F95" s="224" t="s">
        <v>130</v>
      </c>
      <c r="G95" s="222"/>
      <c r="H95" s="223" t="s">
        <v>19</v>
      </c>
      <c r="I95" s="225"/>
      <c r="J95" s="222"/>
      <c r="K95" s="222"/>
      <c r="L95" s="226"/>
      <c r="M95" s="227"/>
      <c r="N95" s="228"/>
      <c r="O95" s="228"/>
      <c r="P95" s="228"/>
      <c r="Q95" s="228"/>
      <c r="R95" s="228"/>
      <c r="S95" s="228"/>
      <c r="T95" s="229"/>
      <c r="AT95" s="230" t="s">
        <v>129</v>
      </c>
      <c r="AU95" s="230" t="s">
        <v>80</v>
      </c>
      <c r="AV95" s="12" t="s">
        <v>78</v>
      </c>
      <c r="AW95" s="12" t="s">
        <v>35</v>
      </c>
      <c r="AX95" s="12" t="s">
        <v>73</v>
      </c>
      <c r="AY95" s="230" t="s">
        <v>118</v>
      </c>
    </row>
    <row r="96" s="13" customFormat="1">
      <c r="B96" s="231"/>
      <c r="C96" s="232"/>
      <c r="D96" s="218" t="s">
        <v>129</v>
      </c>
      <c r="E96" s="233" t="s">
        <v>19</v>
      </c>
      <c r="F96" s="234" t="s">
        <v>131</v>
      </c>
      <c r="G96" s="232"/>
      <c r="H96" s="235">
        <v>1.6000000000000001</v>
      </c>
      <c r="I96" s="236"/>
      <c r="J96" s="232"/>
      <c r="K96" s="232"/>
      <c r="L96" s="237"/>
      <c r="M96" s="238"/>
      <c r="N96" s="239"/>
      <c r="O96" s="239"/>
      <c r="P96" s="239"/>
      <c r="Q96" s="239"/>
      <c r="R96" s="239"/>
      <c r="S96" s="239"/>
      <c r="T96" s="240"/>
      <c r="AT96" s="241" t="s">
        <v>129</v>
      </c>
      <c r="AU96" s="241" t="s">
        <v>80</v>
      </c>
      <c r="AV96" s="13" t="s">
        <v>80</v>
      </c>
      <c r="AW96" s="13" t="s">
        <v>35</v>
      </c>
      <c r="AX96" s="13" t="s">
        <v>78</v>
      </c>
      <c r="AY96" s="241" t="s">
        <v>118</v>
      </c>
    </row>
    <row r="97" s="11" customFormat="1" ht="22.8" customHeight="1">
      <c r="B97" s="189"/>
      <c r="C97" s="190"/>
      <c r="D97" s="191" t="s">
        <v>72</v>
      </c>
      <c r="E97" s="203" t="s">
        <v>132</v>
      </c>
      <c r="F97" s="203" t="s">
        <v>133</v>
      </c>
      <c r="G97" s="190"/>
      <c r="H97" s="190"/>
      <c r="I97" s="193"/>
      <c r="J97" s="204">
        <f>BK97</f>
        <v>0</v>
      </c>
      <c r="K97" s="190"/>
      <c r="L97" s="195"/>
      <c r="M97" s="196"/>
      <c r="N97" s="197"/>
      <c r="O97" s="197"/>
      <c r="P97" s="198">
        <f>SUM(P98:P106)</f>
        <v>0</v>
      </c>
      <c r="Q97" s="197"/>
      <c r="R97" s="198">
        <f>SUM(R98:R106)</f>
        <v>0</v>
      </c>
      <c r="S97" s="197"/>
      <c r="T97" s="199">
        <f>SUM(T98:T106)</f>
        <v>2.9359999999999999</v>
      </c>
      <c r="AR97" s="200" t="s">
        <v>78</v>
      </c>
      <c r="AT97" s="201" t="s">
        <v>72</v>
      </c>
      <c r="AU97" s="201" t="s">
        <v>78</v>
      </c>
      <c r="AY97" s="200" t="s">
        <v>118</v>
      </c>
      <c r="BK97" s="202">
        <f>SUM(BK98:BK106)</f>
        <v>0</v>
      </c>
    </row>
    <row r="98" s="1" customFormat="1" ht="16.5" customHeight="1">
      <c r="B98" s="39"/>
      <c r="C98" s="205" t="s">
        <v>80</v>
      </c>
      <c r="D98" s="205" t="s">
        <v>120</v>
      </c>
      <c r="E98" s="206" t="s">
        <v>134</v>
      </c>
      <c r="F98" s="207" t="s">
        <v>135</v>
      </c>
      <c r="G98" s="208" t="s">
        <v>136</v>
      </c>
      <c r="H98" s="209">
        <v>2</v>
      </c>
      <c r="I98" s="210"/>
      <c r="J98" s="211">
        <f>ROUND(I98*H98,2)</f>
        <v>0</v>
      </c>
      <c r="K98" s="207" t="s">
        <v>124</v>
      </c>
      <c r="L98" s="44"/>
      <c r="M98" s="212" t="s">
        <v>19</v>
      </c>
      <c r="N98" s="213" t="s">
        <v>44</v>
      </c>
      <c r="O98" s="84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AR98" s="216" t="s">
        <v>125</v>
      </c>
      <c r="AT98" s="216" t="s">
        <v>120</v>
      </c>
      <c r="AU98" s="216" t="s">
        <v>80</v>
      </c>
      <c r="AY98" s="18" t="s">
        <v>118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78</v>
      </c>
      <c r="BK98" s="217">
        <f>ROUND(I98*H98,2)</f>
        <v>0</v>
      </c>
      <c r="BL98" s="18" t="s">
        <v>125</v>
      </c>
      <c r="BM98" s="216" t="s">
        <v>137</v>
      </c>
    </row>
    <row r="99" s="12" customFormat="1">
      <c r="B99" s="221"/>
      <c r="C99" s="222"/>
      <c r="D99" s="218" t="s">
        <v>129</v>
      </c>
      <c r="E99" s="223" t="s">
        <v>19</v>
      </c>
      <c r="F99" s="224" t="s">
        <v>138</v>
      </c>
      <c r="G99" s="222"/>
      <c r="H99" s="223" t="s">
        <v>19</v>
      </c>
      <c r="I99" s="225"/>
      <c r="J99" s="222"/>
      <c r="K99" s="222"/>
      <c r="L99" s="226"/>
      <c r="M99" s="227"/>
      <c r="N99" s="228"/>
      <c r="O99" s="228"/>
      <c r="P99" s="228"/>
      <c r="Q99" s="228"/>
      <c r="R99" s="228"/>
      <c r="S99" s="228"/>
      <c r="T99" s="229"/>
      <c r="AT99" s="230" t="s">
        <v>129</v>
      </c>
      <c r="AU99" s="230" t="s">
        <v>80</v>
      </c>
      <c r="AV99" s="12" t="s">
        <v>78</v>
      </c>
      <c r="AW99" s="12" t="s">
        <v>35</v>
      </c>
      <c r="AX99" s="12" t="s">
        <v>73</v>
      </c>
      <c r="AY99" s="230" t="s">
        <v>118</v>
      </c>
    </row>
    <row r="100" s="13" customFormat="1">
      <c r="B100" s="231"/>
      <c r="C100" s="232"/>
      <c r="D100" s="218" t="s">
        <v>129</v>
      </c>
      <c r="E100" s="233" t="s">
        <v>19</v>
      </c>
      <c r="F100" s="234" t="s">
        <v>80</v>
      </c>
      <c r="G100" s="232"/>
      <c r="H100" s="235">
        <v>2</v>
      </c>
      <c r="I100" s="236"/>
      <c r="J100" s="232"/>
      <c r="K100" s="232"/>
      <c r="L100" s="237"/>
      <c r="M100" s="238"/>
      <c r="N100" s="239"/>
      <c r="O100" s="239"/>
      <c r="P100" s="239"/>
      <c r="Q100" s="239"/>
      <c r="R100" s="239"/>
      <c r="S100" s="239"/>
      <c r="T100" s="240"/>
      <c r="AT100" s="241" t="s">
        <v>129</v>
      </c>
      <c r="AU100" s="241" t="s">
        <v>80</v>
      </c>
      <c r="AV100" s="13" t="s">
        <v>80</v>
      </c>
      <c r="AW100" s="13" t="s">
        <v>35</v>
      </c>
      <c r="AX100" s="13" t="s">
        <v>78</v>
      </c>
      <c r="AY100" s="241" t="s">
        <v>118</v>
      </c>
    </row>
    <row r="101" s="1" customFormat="1" ht="16.5" customHeight="1">
      <c r="B101" s="39"/>
      <c r="C101" s="205" t="s">
        <v>139</v>
      </c>
      <c r="D101" s="205" t="s">
        <v>120</v>
      </c>
      <c r="E101" s="206" t="s">
        <v>140</v>
      </c>
      <c r="F101" s="207" t="s">
        <v>141</v>
      </c>
      <c r="G101" s="208" t="s">
        <v>123</v>
      </c>
      <c r="H101" s="209">
        <v>1.377</v>
      </c>
      <c r="I101" s="210"/>
      <c r="J101" s="211">
        <f>ROUND(I101*H101,2)</f>
        <v>0</v>
      </c>
      <c r="K101" s="207" t="s">
        <v>124</v>
      </c>
      <c r="L101" s="44"/>
      <c r="M101" s="212" t="s">
        <v>19</v>
      </c>
      <c r="N101" s="213" t="s">
        <v>44</v>
      </c>
      <c r="O101" s="84"/>
      <c r="P101" s="214">
        <f>O101*H101</f>
        <v>0</v>
      </c>
      <c r="Q101" s="214">
        <v>0</v>
      </c>
      <c r="R101" s="214">
        <f>Q101*H101</f>
        <v>0</v>
      </c>
      <c r="S101" s="214">
        <v>2</v>
      </c>
      <c r="T101" s="215">
        <f>S101*H101</f>
        <v>2.754</v>
      </c>
      <c r="AR101" s="216" t="s">
        <v>125</v>
      </c>
      <c r="AT101" s="216" t="s">
        <v>120</v>
      </c>
      <c r="AU101" s="216" t="s">
        <v>80</v>
      </c>
      <c r="AY101" s="18" t="s">
        <v>118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78</v>
      </c>
      <c r="BK101" s="217">
        <f>ROUND(I101*H101,2)</f>
        <v>0</v>
      </c>
      <c r="BL101" s="18" t="s">
        <v>125</v>
      </c>
      <c r="BM101" s="216" t="s">
        <v>142</v>
      </c>
    </row>
    <row r="102" s="12" customFormat="1">
      <c r="B102" s="221"/>
      <c r="C102" s="222"/>
      <c r="D102" s="218" t="s">
        <v>129</v>
      </c>
      <c r="E102" s="223" t="s">
        <v>19</v>
      </c>
      <c r="F102" s="224" t="s">
        <v>143</v>
      </c>
      <c r="G102" s="222"/>
      <c r="H102" s="223" t="s">
        <v>19</v>
      </c>
      <c r="I102" s="225"/>
      <c r="J102" s="222"/>
      <c r="K102" s="222"/>
      <c r="L102" s="226"/>
      <c r="M102" s="227"/>
      <c r="N102" s="228"/>
      <c r="O102" s="228"/>
      <c r="P102" s="228"/>
      <c r="Q102" s="228"/>
      <c r="R102" s="228"/>
      <c r="S102" s="228"/>
      <c r="T102" s="229"/>
      <c r="AT102" s="230" t="s">
        <v>129</v>
      </c>
      <c r="AU102" s="230" t="s">
        <v>80</v>
      </c>
      <c r="AV102" s="12" t="s">
        <v>78</v>
      </c>
      <c r="AW102" s="12" t="s">
        <v>35</v>
      </c>
      <c r="AX102" s="12" t="s">
        <v>73</v>
      </c>
      <c r="AY102" s="230" t="s">
        <v>118</v>
      </c>
    </row>
    <row r="103" s="13" customFormat="1">
      <c r="B103" s="231"/>
      <c r="C103" s="232"/>
      <c r="D103" s="218" t="s">
        <v>129</v>
      </c>
      <c r="E103" s="233" t="s">
        <v>19</v>
      </c>
      <c r="F103" s="234" t="s">
        <v>144</v>
      </c>
      <c r="G103" s="232"/>
      <c r="H103" s="235">
        <v>1.377</v>
      </c>
      <c r="I103" s="236"/>
      <c r="J103" s="232"/>
      <c r="K103" s="232"/>
      <c r="L103" s="237"/>
      <c r="M103" s="238"/>
      <c r="N103" s="239"/>
      <c r="O103" s="239"/>
      <c r="P103" s="239"/>
      <c r="Q103" s="239"/>
      <c r="R103" s="239"/>
      <c r="S103" s="239"/>
      <c r="T103" s="240"/>
      <c r="AT103" s="241" t="s">
        <v>129</v>
      </c>
      <c r="AU103" s="241" t="s">
        <v>80</v>
      </c>
      <c r="AV103" s="13" t="s">
        <v>80</v>
      </c>
      <c r="AW103" s="13" t="s">
        <v>35</v>
      </c>
      <c r="AX103" s="13" t="s">
        <v>78</v>
      </c>
      <c r="AY103" s="241" t="s">
        <v>118</v>
      </c>
    </row>
    <row r="104" s="1" customFormat="1" ht="24" customHeight="1">
      <c r="B104" s="39"/>
      <c r="C104" s="205" t="s">
        <v>125</v>
      </c>
      <c r="D104" s="205" t="s">
        <v>120</v>
      </c>
      <c r="E104" s="206" t="s">
        <v>145</v>
      </c>
      <c r="F104" s="207" t="s">
        <v>146</v>
      </c>
      <c r="G104" s="208" t="s">
        <v>147</v>
      </c>
      <c r="H104" s="209">
        <v>1</v>
      </c>
      <c r="I104" s="210"/>
      <c r="J104" s="211">
        <f>ROUND(I104*H104,2)</f>
        <v>0</v>
      </c>
      <c r="K104" s="207" t="s">
        <v>124</v>
      </c>
      <c r="L104" s="44"/>
      <c r="M104" s="212" t="s">
        <v>19</v>
      </c>
      <c r="N104" s="213" t="s">
        <v>44</v>
      </c>
      <c r="O104" s="84"/>
      <c r="P104" s="214">
        <f>O104*H104</f>
        <v>0</v>
      </c>
      <c r="Q104" s="214">
        <v>0</v>
      </c>
      <c r="R104" s="214">
        <f>Q104*H104</f>
        <v>0</v>
      </c>
      <c r="S104" s="214">
        <v>0.059999999999999998</v>
      </c>
      <c r="T104" s="215">
        <f>S104*H104</f>
        <v>0.059999999999999998</v>
      </c>
      <c r="AR104" s="216" t="s">
        <v>125</v>
      </c>
      <c r="AT104" s="216" t="s">
        <v>120</v>
      </c>
      <c r="AU104" s="216" t="s">
        <v>80</v>
      </c>
      <c r="AY104" s="18" t="s">
        <v>118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78</v>
      </c>
      <c r="BK104" s="217">
        <f>ROUND(I104*H104,2)</f>
        <v>0</v>
      </c>
      <c r="BL104" s="18" t="s">
        <v>125</v>
      </c>
      <c r="BM104" s="216" t="s">
        <v>148</v>
      </c>
    </row>
    <row r="105" s="1" customFormat="1" ht="16.5" customHeight="1">
      <c r="B105" s="39"/>
      <c r="C105" s="205" t="s">
        <v>149</v>
      </c>
      <c r="D105" s="205" t="s">
        <v>120</v>
      </c>
      <c r="E105" s="206" t="s">
        <v>150</v>
      </c>
      <c r="F105" s="207" t="s">
        <v>151</v>
      </c>
      <c r="G105" s="208" t="s">
        <v>147</v>
      </c>
      <c r="H105" s="209">
        <v>2</v>
      </c>
      <c r="I105" s="210"/>
      <c r="J105" s="211">
        <f>ROUND(I105*H105,2)</f>
        <v>0</v>
      </c>
      <c r="K105" s="207" t="s">
        <v>124</v>
      </c>
      <c r="L105" s="44"/>
      <c r="M105" s="212" t="s">
        <v>19</v>
      </c>
      <c r="N105" s="213" t="s">
        <v>44</v>
      </c>
      <c r="O105" s="84"/>
      <c r="P105" s="214">
        <f>O105*H105</f>
        <v>0</v>
      </c>
      <c r="Q105" s="214">
        <v>0</v>
      </c>
      <c r="R105" s="214">
        <f>Q105*H105</f>
        <v>0</v>
      </c>
      <c r="S105" s="214">
        <v>0.060999999999999999</v>
      </c>
      <c r="T105" s="215">
        <f>S105*H105</f>
        <v>0.122</v>
      </c>
      <c r="AR105" s="216" t="s">
        <v>125</v>
      </c>
      <c r="AT105" s="216" t="s">
        <v>120</v>
      </c>
      <c r="AU105" s="216" t="s">
        <v>80</v>
      </c>
      <c r="AY105" s="18" t="s">
        <v>118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78</v>
      </c>
      <c r="BK105" s="217">
        <f>ROUND(I105*H105,2)</f>
        <v>0</v>
      </c>
      <c r="BL105" s="18" t="s">
        <v>125</v>
      </c>
      <c r="BM105" s="216" t="s">
        <v>152</v>
      </c>
    </row>
    <row r="106" s="1" customFormat="1">
      <c r="B106" s="39"/>
      <c r="C106" s="40"/>
      <c r="D106" s="218" t="s">
        <v>127</v>
      </c>
      <c r="E106" s="40"/>
      <c r="F106" s="219" t="s">
        <v>153</v>
      </c>
      <c r="G106" s="40"/>
      <c r="H106" s="40"/>
      <c r="I106" s="130"/>
      <c r="J106" s="40"/>
      <c r="K106" s="40"/>
      <c r="L106" s="44"/>
      <c r="M106" s="220"/>
      <c r="N106" s="84"/>
      <c r="O106" s="84"/>
      <c r="P106" s="84"/>
      <c r="Q106" s="84"/>
      <c r="R106" s="84"/>
      <c r="S106" s="84"/>
      <c r="T106" s="85"/>
      <c r="AT106" s="18" t="s">
        <v>127</v>
      </c>
      <c r="AU106" s="18" t="s">
        <v>80</v>
      </c>
    </row>
    <row r="107" s="11" customFormat="1" ht="22.8" customHeight="1">
      <c r="B107" s="189"/>
      <c r="C107" s="190"/>
      <c r="D107" s="191" t="s">
        <v>72</v>
      </c>
      <c r="E107" s="203" t="s">
        <v>154</v>
      </c>
      <c r="F107" s="203" t="s">
        <v>155</v>
      </c>
      <c r="G107" s="190"/>
      <c r="H107" s="190"/>
      <c r="I107" s="193"/>
      <c r="J107" s="204">
        <f>BK107</f>
        <v>0</v>
      </c>
      <c r="K107" s="190"/>
      <c r="L107" s="195"/>
      <c r="M107" s="196"/>
      <c r="N107" s="197"/>
      <c r="O107" s="197"/>
      <c r="P107" s="198">
        <f>SUM(P108:P116)</f>
        <v>0</v>
      </c>
      <c r="Q107" s="197"/>
      <c r="R107" s="198">
        <f>SUM(R108:R116)</f>
        <v>0</v>
      </c>
      <c r="S107" s="197"/>
      <c r="T107" s="199">
        <f>SUM(T108:T116)</f>
        <v>0</v>
      </c>
      <c r="AR107" s="200" t="s">
        <v>78</v>
      </c>
      <c r="AT107" s="201" t="s">
        <v>72</v>
      </c>
      <c r="AU107" s="201" t="s">
        <v>78</v>
      </c>
      <c r="AY107" s="200" t="s">
        <v>118</v>
      </c>
      <c r="BK107" s="202">
        <f>SUM(BK108:BK116)</f>
        <v>0</v>
      </c>
    </row>
    <row r="108" s="1" customFormat="1" ht="24" customHeight="1">
      <c r="B108" s="39"/>
      <c r="C108" s="205" t="s">
        <v>156</v>
      </c>
      <c r="D108" s="205" t="s">
        <v>120</v>
      </c>
      <c r="E108" s="206" t="s">
        <v>157</v>
      </c>
      <c r="F108" s="207" t="s">
        <v>158</v>
      </c>
      <c r="G108" s="208" t="s">
        <v>159</v>
      </c>
      <c r="H108" s="209">
        <v>3.0699999999999998</v>
      </c>
      <c r="I108" s="210"/>
      <c r="J108" s="211">
        <f>ROUND(I108*H108,2)</f>
        <v>0</v>
      </c>
      <c r="K108" s="207" t="s">
        <v>124</v>
      </c>
      <c r="L108" s="44"/>
      <c r="M108" s="212" t="s">
        <v>19</v>
      </c>
      <c r="N108" s="213" t="s">
        <v>44</v>
      </c>
      <c r="O108" s="84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AR108" s="216" t="s">
        <v>125</v>
      </c>
      <c r="AT108" s="216" t="s">
        <v>120</v>
      </c>
      <c r="AU108" s="216" t="s">
        <v>80</v>
      </c>
      <c r="AY108" s="18" t="s">
        <v>118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78</v>
      </c>
      <c r="BK108" s="217">
        <f>ROUND(I108*H108,2)</f>
        <v>0</v>
      </c>
      <c r="BL108" s="18" t="s">
        <v>125</v>
      </c>
      <c r="BM108" s="216" t="s">
        <v>160</v>
      </c>
    </row>
    <row r="109" s="1" customFormat="1">
      <c r="B109" s="39"/>
      <c r="C109" s="40"/>
      <c r="D109" s="218" t="s">
        <v>127</v>
      </c>
      <c r="E109" s="40"/>
      <c r="F109" s="219" t="s">
        <v>161</v>
      </c>
      <c r="G109" s="40"/>
      <c r="H109" s="40"/>
      <c r="I109" s="130"/>
      <c r="J109" s="40"/>
      <c r="K109" s="40"/>
      <c r="L109" s="44"/>
      <c r="M109" s="220"/>
      <c r="N109" s="84"/>
      <c r="O109" s="84"/>
      <c r="P109" s="84"/>
      <c r="Q109" s="84"/>
      <c r="R109" s="84"/>
      <c r="S109" s="84"/>
      <c r="T109" s="85"/>
      <c r="AT109" s="18" t="s">
        <v>127</v>
      </c>
      <c r="AU109" s="18" t="s">
        <v>80</v>
      </c>
    </row>
    <row r="110" s="1" customFormat="1" ht="16.5" customHeight="1">
      <c r="B110" s="39"/>
      <c r="C110" s="205" t="s">
        <v>162</v>
      </c>
      <c r="D110" s="205" t="s">
        <v>120</v>
      </c>
      <c r="E110" s="206" t="s">
        <v>163</v>
      </c>
      <c r="F110" s="207" t="s">
        <v>164</v>
      </c>
      <c r="G110" s="208" t="s">
        <v>159</v>
      </c>
      <c r="H110" s="209">
        <v>3.0699999999999998</v>
      </c>
      <c r="I110" s="210"/>
      <c r="J110" s="211">
        <f>ROUND(I110*H110,2)</f>
        <v>0</v>
      </c>
      <c r="K110" s="207" t="s">
        <v>124</v>
      </c>
      <c r="L110" s="44"/>
      <c r="M110" s="212" t="s">
        <v>19</v>
      </c>
      <c r="N110" s="213" t="s">
        <v>44</v>
      </c>
      <c r="O110" s="84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AR110" s="216" t="s">
        <v>125</v>
      </c>
      <c r="AT110" s="216" t="s">
        <v>120</v>
      </c>
      <c r="AU110" s="216" t="s">
        <v>80</v>
      </c>
      <c r="AY110" s="18" t="s">
        <v>118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78</v>
      </c>
      <c r="BK110" s="217">
        <f>ROUND(I110*H110,2)</f>
        <v>0</v>
      </c>
      <c r="BL110" s="18" t="s">
        <v>125</v>
      </c>
      <c r="BM110" s="216" t="s">
        <v>165</v>
      </c>
    </row>
    <row r="111" s="1" customFormat="1">
      <c r="B111" s="39"/>
      <c r="C111" s="40"/>
      <c r="D111" s="218" t="s">
        <v>127</v>
      </c>
      <c r="E111" s="40"/>
      <c r="F111" s="219" t="s">
        <v>166</v>
      </c>
      <c r="G111" s="40"/>
      <c r="H111" s="40"/>
      <c r="I111" s="130"/>
      <c r="J111" s="40"/>
      <c r="K111" s="40"/>
      <c r="L111" s="44"/>
      <c r="M111" s="220"/>
      <c r="N111" s="84"/>
      <c r="O111" s="84"/>
      <c r="P111" s="84"/>
      <c r="Q111" s="84"/>
      <c r="R111" s="84"/>
      <c r="S111" s="84"/>
      <c r="T111" s="85"/>
      <c r="AT111" s="18" t="s">
        <v>127</v>
      </c>
      <c r="AU111" s="18" t="s">
        <v>80</v>
      </c>
    </row>
    <row r="112" s="1" customFormat="1" ht="24" customHeight="1">
      <c r="B112" s="39"/>
      <c r="C112" s="205" t="s">
        <v>167</v>
      </c>
      <c r="D112" s="205" t="s">
        <v>120</v>
      </c>
      <c r="E112" s="206" t="s">
        <v>168</v>
      </c>
      <c r="F112" s="207" t="s">
        <v>169</v>
      </c>
      <c r="G112" s="208" t="s">
        <v>159</v>
      </c>
      <c r="H112" s="209">
        <v>76.75</v>
      </c>
      <c r="I112" s="210"/>
      <c r="J112" s="211">
        <f>ROUND(I112*H112,2)</f>
        <v>0</v>
      </c>
      <c r="K112" s="207" t="s">
        <v>124</v>
      </c>
      <c r="L112" s="44"/>
      <c r="M112" s="212" t="s">
        <v>19</v>
      </c>
      <c r="N112" s="213" t="s">
        <v>44</v>
      </c>
      <c r="O112" s="84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AR112" s="216" t="s">
        <v>125</v>
      </c>
      <c r="AT112" s="216" t="s">
        <v>120</v>
      </c>
      <c r="AU112" s="216" t="s">
        <v>80</v>
      </c>
      <c r="AY112" s="18" t="s">
        <v>118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78</v>
      </c>
      <c r="BK112" s="217">
        <f>ROUND(I112*H112,2)</f>
        <v>0</v>
      </c>
      <c r="BL112" s="18" t="s">
        <v>125</v>
      </c>
      <c r="BM112" s="216" t="s">
        <v>170</v>
      </c>
    </row>
    <row r="113" s="1" customFormat="1">
      <c r="B113" s="39"/>
      <c r="C113" s="40"/>
      <c r="D113" s="218" t="s">
        <v>127</v>
      </c>
      <c r="E113" s="40"/>
      <c r="F113" s="219" t="s">
        <v>166</v>
      </c>
      <c r="G113" s="40"/>
      <c r="H113" s="40"/>
      <c r="I113" s="130"/>
      <c r="J113" s="40"/>
      <c r="K113" s="40"/>
      <c r="L113" s="44"/>
      <c r="M113" s="220"/>
      <c r="N113" s="84"/>
      <c r="O113" s="84"/>
      <c r="P113" s="84"/>
      <c r="Q113" s="84"/>
      <c r="R113" s="84"/>
      <c r="S113" s="84"/>
      <c r="T113" s="85"/>
      <c r="AT113" s="18" t="s">
        <v>127</v>
      </c>
      <c r="AU113" s="18" t="s">
        <v>80</v>
      </c>
    </row>
    <row r="114" s="13" customFormat="1">
      <c r="B114" s="231"/>
      <c r="C114" s="232"/>
      <c r="D114" s="218" t="s">
        <v>129</v>
      </c>
      <c r="E114" s="232"/>
      <c r="F114" s="234" t="s">
        <v>171</v>
      </c>
      <c r="G114" s="232"/>
      <c r="H114" s="235">
        <v>76.75</v>
      </c>
      <c r="I114" s="236"/>
      <c r="J114" s="232"/>
      <c r="K114" s="232"/>
      <c r="L114" s="237"/>
      <c r="M114" s="238"/>
      <c r="N114" s="239"/>
      <c r="O114" s="239"/>
      <c r="P114" s="239"/>
      <c r="Q114" s="239"/>
      <c r="R114" s="239"/>
      <c r="S114" s="239"/>
      <c r="T114" s="240"/>
      <c r="AT114" s="241" t="s">
        <v>129</v>
      </c>
      <c r="AU114" s="241" t="s">
        <v>80</v>
      </c>
      <c r="AV114" s="13" t="s">
        <v>80</v>
      </c>
      <c r="AW114" s="13" t="s">
        <v>4</v>
      </c>
      <c r="AX114" s="13" t="s">
        <v>78</v>
      </c>
      <c r="AY114" s="241" t="s">
        <v>118</v>
      </c>
    </row>
    <row r="115" s="1" customFormat="1" ht="24" customHeight="1">
      <c r="B115" s="39"/>
      <c r="C115" s="205" t="s">
        <v>132</v>
      </c>
      <c r="D115" s="205" t="s">
        <v>120</v>
      </c>
      <c r="E115" s="206" t="s">
        <v>172</v>
      </c>
      <c r="F115" s="207" t="s">
        <v>173</v>
      </c>
      <c r="G115" s="208" t="s">
        <v>159</v>
      </c>
      <c r="H115" s="209">
        <v>0.182</v>
      </c>
      <c r="I115" s="210"/>
      <c r="J115" s="211">
        <f>ROUND(I115*H115,2)</f>
        <v>0</v>
      </c>
      <c r="K115" s="207" t="s">
        <v>124</v>
      </c>
      <c r="L115" s="44"/>
      <c r="M115" s="212" t="s">
        <v>19</v>
      </c>
      <c r="N115" s="213" t="s">
        <v>44</v>
      </c>
      <c r="O115" s="84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AR115" s="216" t="s">
        <v>125</v>
      </c>
      <c r="AT115" s="216" t="s">
        <v>120</v>
      </c>
      <c r="AU115" s="216" t="s">
        <v>80</v>
      </c>
      <c r="AY115" s="18" t="s">
        <v>118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78</v>
      </c>
      <c r="BK115" s="217">
        <f>ROUND(I115*H115,2)</f>
        <v>0</v>
      </c>
      <c r="BL115" s="18" t="s">
        <v>125</v>
      </c>
      <c r="BM115" s="216" t="s">
        <v>174</v>
      </c>
    </row>
    <row r="116" s="1" customFormat="1">
      <c r="B116" s="39"/>
      <c r="C116" s="40"/>
      <c r="D116" s="218" t="s">
        <v>127</v>
      </c>
      <c r="E116" s="40"/>
      <c r="F116" s="219" t="s">
        <v>175</v>
      </c>
      <c r="G116" s="40"/>
      <c r="H116" s="40"/>
      <c r="I116" s="130"/>
      <c r="J116" s="40"/>
      <c r="K116" s="40"/>
      <c r="L116" s="44"/>
      <c r="M116" s="220"/>
      <c r="N116" s="84"/>
      <c r="O116" s="84"/>
      <c r="P116" s="84"/>
      <c r="Q116" s="84"/>
      <c r="R116" s="84"/>
      <c r="S116" s="84"/>
      <c r="T116" s="85"/>
      <c r="AT116" s="18" t="s">
        <v>127</v>
      </c>
      <c r="AU116" s="18" t="s">
        <v>80</v>
      </c>
    </row>
    <row r="117" s="11" customFormat="1" ht="25.92" customHeight="1">
      <c r="B117" s="189"/>
      <c r="C117" s="190"/>
      <c r="D117" s="191" t="s">
        <v>72</v>
      </c>
      <c r="E117" s="192" t="s">
        <v>176</v>
      </c>
      <c r="F117" s="192" t="s">
        <v>177</v>
      </c>
      <c r="G117" s="190"/>
      <c r="H117" s="190"/>
      <c r="I117" s="193"/>
      <c r="J117" s="194">
        <f>BK117</f>
        <v>0</v>
      </c>
      <c r="K117" s="190"/>
      <c r="L117" s="195"/>
      <c r="M117" s="196"/>
      <c r="N117" s="197"/>
      <c r="O117" s="197"/>
      <c r="P117" s="198">
        <f>P118+P205+P209</f>
        <v>0</v>
      </c>
      <c r="Q117" s="197"/>
      <c r="R117" s="198">
        <f>R118+R205+R209</f>
        <v>1.4253130000000001</v>
      </c>
      <c r="S117" s="197"/>
      <c r="T117" s="199">
        <f>T118+T205+T209</f>
        <v>0.13350000000000001</v>
      </c>
      <c r="AR117" s="200" t="s">
        <v>80</v>
      </c>
      <c r="AT117" s="201" t="s">
        <v>72</v>
      </c>
      <c r="AU117" s="201" t="s">
        <v>73</v>
      </c>
      <c r="AY117" s="200" t="s">
        <v>118</v>
      </c>
      <c r="BK117" s="202">
        <f>BK118+BK205+BK209</f>
        <v>0</v>
      </c>
    </row>
    <row r="118" s="11" customFormat="1" ht="22.8" customHeight="1">
      <c r="B118" s="189"/>
      <c r="C118" s="190"/>
      <c r="D118" s="191" t="s">
        <v>72</v>
      </c>
      <c r="E118" s="203" t="s">
        <v>178</v>
      </c>
      <c r="F118" s="203" t="s">
        <v>179</v>
      </c>
      <c r="G118" s="190"/>
      <c r="H118" s="190"/>
      <c r="I118" s="193"/>
      <c r="J118" s="204">
        <f>BK118</f>
        <v>0</v>
      </c>
      <c r="K118" s="190"/>
      <c r="L118" s="195"/>
      <c r="M118" s="196"/>
      <c r="N118" s="197"/>
      <c r="O118" s="197"/>
      <c r="P118" s="198">
        <f>SUM(P119:P204)</f>
        <v>0</v>
      </c>
      <c r="Q118" s="197"/>
      <c r="R118" s="198">
        <f>SUM(R119:R204)</f>
        <v>1.424245</v>
      </c>
      <c r="S118" s="197"/>
      <c r="T118" s="199">
        <f>SUM(T119:T204)</f>
        <v>0</v>
      </c>
      <c r="AR118" s="200" t="s">
        <v>80</v>
      </c>
      <c r="AT118" s="201" t="s">
        <v>72</v>
      </c>
      <c r="AU118" s="201" t="s">
        <v>78</v>
      </c>
      <c r="AY118" s="200" t="s">
        <v>118</v>
      </c>
      <c r="BK118" s="202">
        <f>SUM(BK119:BK204)</f>
        <v>0</v>
      </c>
    </row>
    <row r="119" s="1" customFormat="1" ht="24" customHeight="1">
      <c r="B119" s="39"/>
      <c r="C119" s="205" t="s">
        <v>180</v>
      </c>
      <c r="D119" s="205" t="s">
        <v>120</v>
      </c>
      <c r="E119" s="206" t="s">
        <v>181</v>
      </c>
      <c r="F119" s="207" t="s">
        <v>182</v>
      </c>
      <c r="G119" s="208" t="s">
        <v>183</v>
      </c>
      <c r="H119" s="209">
        <v>48</v>
      </c>
      <c r="I119" s="210"/>
      <c r="J119" s="211">
        <f>ROUND(I119*H119,2)</f>
        <v>0</v>
      </c>
      <c r="K119" s="207" t="s">
        <v>124</v>
      </c>
      <c r="L119" s="44"/>
      <c r="M119" s="212" t="s">
        <v>19</v>
      </c>
      <c r="N119" s="213" t="s">
        <v>44</v>
      </c>
      <c r="O119" s="84"/>
      <c r="P119" s="214">
        <f>O119*H119</f>
        <v>0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AR119" s="216" t="s">
        <v>184</v>
      </c>
      <c r="AT119" s="216" t="s">
        <v>120</v>
      </c>
      <c r="AU119" s="216" t="s">
        <v>80</v>
      </c>
      <c r="AY119" s="18" t="s">
        <v>118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78</v>
      </c>
      <c r="BK119" s="217">
        <f>ROUND(I119*H119,2)</f>
        <v>0</v>
      </c>
      <c r="BL119" s="18" t="s">
        <v>184</v>
      </c>
      <c r="BM119" s="216" t="s">
        <v>185</v>
      </c>
    </row>
    <row r="120" s="12" customFormat="1">
      <c r="B120" s="221"/>
      <c r="C120" s="222"/>
      <c r="D120" s="218" t="s">
        <v>129</v>
      </c>
      <c r="E120" s="223" t="s">
        <v>19</v>
      </c>
      <c r="F120" s="224" t="s">
        <v>186</v>
      </c>
      <c r="G120" s="222"/>
      <c r="H120" s="223" t="s">
        <v>19</v>
      </c>
      <c r="I120" s="225"/>
      <c r="J120" s="222"/>
      <c r="K120" s="222"/>
      <c r="L120" s="226"/>
      <c r="M120" s="227"/>
      <c r="N120" s="228"/>
      <c r="O120" s="228"/>
      <c r="P120" s="228"/>
      <c r="Q120" s="228"/>
      <c r="R120" s="228"/>
      <c r="S120" s="228"/>
      <c r="T120" s="229"/>
      <c r="AT120" s="230" t="s">
        <v>129</v>
      </c>
      <c r="AU120" s="230" t="s">
        <v>80</v>
      </c>
      <c r="AV120" s="12" t="s">
        <v>78</v>
      </c>
      <c r="AW120" s="12" t="s">
        <v>35</v>
      </c>
      <c r="AX120" s="12" t="s">
        <v>73</v>
      </c>
      <c r="AY120" s="230" t="s">
        <v>118</v>
      </c>
    </row>
    <row r="121" s="12" customFormat="1">
      <c r="B121" s="221"/>
      <c r="C121" s="222"/>
      <c r="D121" s="218" t="s">
        <v>129</v>
      </c>
      <c r="E121" s="223" t="s">
        <v>19</v>
      </c>
      <c r="F121" s="224" t="s">
        <v>187</v>
      </c>
      <c r="G121" s="222"/>
      <c r="H121" s="223" t="s">
        <v>19</v>
      </c>
      <c r="I121" s="225"/>
      <c r="J121" s="222"/>
      <c r="K121" s="222"/>
      <c r="L121" s="226"/>
      <c r="M121" s="227"/>
      <c r="N121" s="228"/>
      <c r="O121" s="228"/>
      <c r="P121" s="228"/>
      <c r="Q121" s="228"/>
      <c r="R121" s="228"/>
      <c r="S121" s="228"/>
      <c r="T121" s="229"/>
      <c r="AT121" s="230" t="s">
        <v>129</v>
      </c>
      <c r="AU121" s="230" t="s">
        <v>80</v>
      </c>
      <c r="AV121" s="12" t="s">
        <v>78</v>
      </c>
      <c r="AW121" s="12" t="s">
        <v>35</v>
      </c>
      <c r="AX121" s="12" t="s">
        <v>73</v>
      </c>
      <c r="AY121" s="230" t="s">
        <v>118</v>
      </c>
    </row>
    <row r="122" s="13" customFormat="1">
      <c r="B122" s="231"/>
      <c r="C122" s="232"/>
      <c r="D122" s="218" t="s">
        <v>129</v>
      </c>
      <c r="E122" s="233" t="s">
        <v>19</v>
      </c>
      <c r="F122" s="234" t="s">
        <v>188</v>
      </c>
      <c r="G122" s="232"/>
      <c r="H122" s="235">
        <v>48</v>
      </c>
      <c r="I122" s="236"/>
      <c r="J122" s="232"/>
      <c r="K122" s="232"/>
      <c r="L122" s="237"/>
      <c r="M122" s="238"/>
      <c r="N122" s="239"/>
      <c r="O122" s="239"/>
      <c r="P122" s="239"/>
      <c r="Q122" s="239"/>
      <c r="R122" s="239"/>
      <c r="S122" s="239"/>
      <c r="T122" s="240"/>
      <c r="AT122" s="241" t="s">
        <v>129</v>
      </c>
      <c r="AU122" s="241" t="s">
        <v>80</v>
      </c>
      <c r="AV122" s="13" t="s">
        <v>80</v>
      </c>
      <c r="AW122" s="13" t="s">
        <v>35</v>
      </c>
      <c r="AX122" s="13" t="s">
        <v>78</v>
      </c>
      <c r="AY122" s="241" t="s">
        <v>118</v>
      </c>
    </row>
    <row r="123" s="1" customFormat="1" ht="16.5" customHeight="1">
      <c r="B123" s="39"/>
      <c r="C123" s="242" t="s">
        <v>189</v>
      </c>
      <c r="D123" s="242" t="s">
        <v>190</v>
      </c>
      <c r="E123" s="243" t="s">
        <v>191</v>
      </c>
      <c r="F123" s="244" t="s">
        <v>192</v>
      </c>
      <c r="G123" s="245" t="s">
        <v>183</v>
      </c>
      <c r="H123" s="246">
        <v>52.799999999999997</v>
      </c>
      <c r="I123" s="247"/>
      <c r="J123" s="248">
        <f>ROUND(I123*H123,2)</f>
        <v>0</v>
      </c>
      <c r="K123" s="244" t="s">
        <v>124</v>
      </c>
      <c r="L123" s="249"/>
      <c r="M123" s="250" t="s">
        <v>19</v>
      </c>
      <c r="N123" s="251" t="s">
        <v>44</v>
      </c>
      <c r="O123" s="84"/>
      <c r="P123" s="214">
        <f>O123*H123</f>
        <v>0</v>
      </c>
      <c r="Q123" s="214">
        <v>0.00025999999999999998</v>
      </c>
      <c r="R123" s="214">
        <f>Q123*H123</f>
        <v>0.013727999999999999</v>
      </c>
      <c r="S123" s="214">
        <v>0</v>
      </c>
      <c r="T123" s="215">
        <f>S123*H123</f>
        <v>0</v>
      </c>
      <c r="AR123" s="216" t="s">
        <v>193</v>
      </c>
      <c r="AT123" s="216" t="s">
        <v>190</v>
      </c>
      <c r="AU123" s="216" t="s">
        <v>80</v>
      </c>
      <c r="AY123" s="18" t="s">
        <v>118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78</v>
      </c>
      <c r="BK123" s="217">
        <f>ROUND(I123*H123,2)</f>
        <v>0</v>
      </c>
      <c r="BL123" s="18" t="s">
        <v>184</v>
      </c>
      <c r="BM123" s="216" t="s">
        <v>194</v>
      </c>
    </row>
    <row r="124" s="13" customFormat="1">
      <c r="B124" s="231"/>
      <c r="C124" s="232"/>
      <c r="D124" s="218" t="s">
        <v>129</v>
      </c>
      <c r="E124" s="232"/>
      <c r="F124" s="234" t="s">
        <v>195</v>
      </c>
      <c r="G124" s="232"/>
      <c r="H124" s="235">
        <v>52.799999999999997</v>
      </c>
      <c r="I124" s="236"/>
      <c r="J124" s="232"/>
      <c r="K124" s="232"/>
      <c r="L124" s="237"/>
      <c r="M124" s="238"/>
      <c r="N124" s="239"/>
      <c r="O124" s="239"/>
      <c r="P124" s="239"/>
      <c r="Q124" s="239"/>
      <c r="R124" s="239"/>
      <c r="S124" s="239"/>
      <c r="T124" s="240"/>
      <c r="AT124" s="241" t="s">
        <v>129</v>
      </c>
      <c r="AU124" s="241" t="s">
        <v>80</v>
      </c>
      <c r="AV124" s="13" t="s">
        <v>80</v>
      </c>
      <c r="AW124" s="13" t="s">
        <v>4</v>
      </c>
      <c r="AX124" s="13" t="s">
        <v>78</v>
      </c>
      <c r="AY124" s="241" t="s">
        <v>118</v>
      </c>
    </row>
    <row r="125" s="1" customFormat="1" ht="24" customHeight="1">
      <c r="B125" s="39"/>
      <c r="C125" s="205" t="s">
        <v>196</v>
      </c>
      <c r="D125" s="205" t="s">
        <v>120</v>
      </c>
      <c r="E125" s="206" t="s">
        <v>197</v>
      </c>
      <c r="F125" s="207" t="s">
        <v>198</v>
      </c>
      <c r="G125" s="208" t="s">
        <v>183</v>
      </c>
      <c r="H125" s="209">
        <v>458</v>
      </c>
      <c r="I125" s="210"/>
      <c r="J125" s="211">
        <f>ROUND(I125*H125,2)</f>
        <v>0</v>
      </c>
      <c r="K125" s="207" t="s">
        <v>124</v>
      </c>
      <c r="L125" s="44"/>
      <c r="M125" s="212" t="s">
        <v>19</v>
      </c>
      <c r="N125" s="213" t="s">
        <v>44</v>
      </c>
      <c r="O125" s="84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AR125" s="216" t="s">
        <v>184</v>
      </c>
      <c r="AT125" s="216" t="s">
        <v>120</v>
      </c>
      <c r="AU125" s="216" t="s">
        <v>80</v>
      </c>
      <c r="AY125" s="18" t="s">
        <v>118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78</v>
      </c>
      <c r="BK125" s="217">
        <f>ROUND(I125*H125,2)</f>
        <v>0</v>
      </c>
      <c r="BL125" s="18" t="s">
        <v>184</v>
      </c>
      <c r="BM125" s="216" t="s">
        <v>199</v>
      </c>
    </row>
    <row r="126" s="12" customFormat="1">
      <c r="B126" s="221"/>
      <c r="C126" s="222"/>
      <c r="D126" s="218" t="s">
        <v>129</v>
      </c>
      <c r="E126" s="223" t="s">
        <v>19</v>
      </c>
      <c r="F126" s="224" t="s">
        <v>200</v>
      </c>
      <c r="G126" s="222"/>
      <c r="H126" s="223" t="s">
        <v>19</v>
      </c>
      <c r="I126" s="225"/>
      <c r="J126" s="222"/>
      <c r="K126" s="222"/>
      <c r="L126" s="226"/>
      <c r="M126" s="227"/>
      <c r="N126" s="228"/>
      <c r="O126" s="228"/>
      <c r="P126" s="228"/>
      <c r="Q126" s="228"/>
      <c r="R126" s="228"/>
      <c r="S126" s="228"/>
      <c r="T126" s="229"/>
      <c r="AT126" s="230" t="s">
        <v>129</v>
      </c>
      <c r="AU126" s="230" t="s">
        <v>80</v>
      </c>
      <c r="AV126" s="12" t="s">
        <v>78</v>
      </c>
      <c r="AW126" s="12" t="s">
        <v>35</v>
      </c>
      <c r="AX126" s="12" t="s">
        <v>73</v>
      </c>
      <c r="AY126" s="230" t="s">
        <v>118</v>
      </c>
    </row>
    <row r="127" s="13" customFormat="1">
      <c r="B127" s="231"/>
      <c r="C127" s="232"/>
      <c r="D127" s="218" t="s">
        <v>129</v>
      </c>
      <c r="E127" s="233" t="s">
        <v>19</v>
      </c>
      <c r="F127" s="234" t="s">
        <v>201</v>
      </c>
      <c r="G127" s="232"/>
      <c r="H127" s="235">
        <v>30</v>
      </c>
      <c r="I127" s="236"/>
      <c r="J127" s="232"/>
      <c r="K127" s="232"/>
      <c r="L127" s="237"/>
      <c r="M127" s="238"/>
      <c r="N127" s="239"/>
      <c r="O127" s="239"/>
      <c r="P127" s="239"/>
      <c r="Q127" s="239"/>
      <c r="R127" s="239"/>
      <c r="S127" s="239"/>
      <c r="T127" s="240"/>
      <c r="AT127" s="241" t="s">
        <v>129</v>
      </c>
      <c r="AU127" s="241" t="s">
        <v>80</v>
      </c>
      <c r="AV127" s="13" t="s">
        <v>80</v>
      </c>
      <c r="AW127" s="13" t="s">
        <v>35</v>
      </c>
      <c r="AX127" s="13" t="s">
        <v>73</v>
      </c>
      <c r="AY127" s="241" t="s">
        <v>118</v>
      </c>
    </row>
    <row r="128" s="14" customFormat="1">
      <c r="B128" s="252"/>
      <c r="C128" s="253"/>
      <c r="D128" s="218" t="s">
        <v>129</v>
      </c>
      <c r="E128" s="254" t="s">
        <v>19</v>
      </c>
      <c r="F128" s="255" t="s">
        <v>202</v>
      </c>
      <c r="G128" s="253"/>
      <c r="H128" s="256">
        <v>30</v>
      </c>
      <c r="I128" s="257"/>
      <c r="J128" s="253"/>
      <c r="K128" s="253"/>
      <c r="L128" s="258"/>
      <c r="M128" s="259"/>
      <c r="N128" s="260"/>
      <c r="O128" s="260"/>
      <c r="P128" s="260"/>
      <c r="Q128" s="260"/>
      <c r="R128" s="260"/>
      <c r="S128" s="260"/>
      <c r="T128" s="261"/>
      <c r="AT128" s="262" t="s">
        <v>129</v>
      </c>
      <c r="AU128" s="262" t="s">
        <v>80</v>
      </c>
      <c r="AV128" s="14" t="s">
        <v>139</v>
      </c>
      <c r="AW128" s="14" t="s">
        <v>35</v>
      </c>
      <c r="AX128" s="14" t="s">
        <v>73</v>
      </c>
      <c r="AY128" s="262" t="s">
        <v>118</v>
      </c>
    </row>
    <row r="129" s="12" customFormat="1">
      <c r="B129" s="221"/>
      <c r="C129" s="222"/>
      <c r="D129" s="218" t="s">
        <v>129</v>
      </c>
      <c r="E129" s="223" t="s">
        <v>19</v>
      </c>
      <c r="F129" s="224" t="s">
        <v>203</v>
      </c>
      <c r="G129" s="222"/>
      <c r="H129" s="223" t="s">
        <v>19</v>
      </c>
      <c r="I129" s="225"/>
      <c r="J129" s="222"/>
      <c r="K129" s="222"/>
      <c r="L129" s="226"/>
      <c r="M129" s="227"/>
      <c r="N129" s="228"/>
      <c r="O129" s="228"/>
      <c r="P129" s="228"/>
      <c r="Q129" s="228"/>
      <c r="R129" s="228"/>
      <c r="S129" s="228"/>
      <c r="T129" s="229"/>
      <c r="AT129" s="230" t="s">
        <v>129</v>
      </c>
      <c r="AU129" s="230" t="s">
        <v>80</v>
      </c>
      <c r="AV129" s="12" t="s">
        <v>78</v>
      </c>
      <c r="AW129" s="12" t="s">
        <v>35</v>
      </c>
      <c r="AX129" s="12" t="s">
        <v>73</v>
      </c>
      <c r="AY129" s="230" t="s">
        <v>118</v>
      </c>
    </row>
    <row r="130" s="12" customFormat="1">
      <c r="B130" s="221"/>
      <c r="C130" s="222"/>
      <c r="D130" s="218" t="s">
        <v>129</v>
      </c>
      <c r="E130" s="223" t="s">
        <v>19</v>
      </c>
      <c r="F130" s="224" t="s">
        <v>204</v>
      </c>
      <c r="G130" s="222"/>
      <c r="H130" s="223" t="s">
        <v>19</v>
      </c>
      <c r="I130" s="225"/>
      <c r="J130" s="222"/>
      <c r="K130" s="222"/>
      <c r="L130" s="226"/>
      <c r="M130" s="227"/>
      <c r="N130" s="228"/>
      <c r="O130" s="228"/>
      <c r="P130" s="228"/>
      <c r="Q130" s="228"/>
      <c r="R130" s="228"/>
      <c r="S130" s="228"/>
      <c r="T130" s="229"/>
      <c r="AT130" s="230" t="s">
        <v>129</v>
      </c>
      <c r="AU130" s="230" t="s">
        <v>80</v>
      </c>
      <c r="AV130" s="12" t="s">
        <v>78</v>
      </c>
      <c r="AW130" s="12" t="s">
        <v>35</v>
      </c>
      <c r="AX130" s="12" t="s">
        <v>73</v>
      </c>
      <c r="AY130" s="230" t="s">
        <v>118</v>
      </c>
    </row>
    <row r="131" s="13" customFormat="1">
      <c r="B131" s="231"/>
      <c r="C131" s="232"/>
      <c r="D131" s="218" t="s">
        <v>129</v>
      </c>
      <c r="E131" s="233" t="s">
        <v>19</v>
      </c>
      <c r="F131" s="234" t="s">
        <v>205</v>
      </c>
      <c r="G131" s="232"/>
      <c r="H131" s="235">
        <v>105</v>
      </c>
      <c r="I131" s="236"/>
      <c r="J131" s="232"/>
      <c r="K131" s="232"/>
      <c r="L131" s="237"/>
      <c r="M131" s="238"/>
      <c r="N131" s="239"/>
      <c r="O131" s="239"/>
      <c r="P131" s="239"/>
      <c r="Q131" s="239"/>
      <c r="R131" s="239"/>
      <c r="S131" s="239"/>
      <c r="T131" s="240"/>
      <c r="AT131" s="241" t="s">
        <v>129</v>
      </c>
      <c r="AU131" s="241" t="s">
        <v>80</v>
      </c>
      <c r="AV131" s="13" t="s">
        <v>80</v>
      </c>
      <c r="AW131" s="13" t="s">
        <v>35</v>
      </c>
      <c r="AX131" s="13" t="s">
        <v>73</v>
      </c>
      <c r="AY131" s="241" t="s">
        <v>118</v>
      </c>
    </row>
    <row r="132" s="14" customFormat="1">
      <c r="B132" s="252"/>
      <c r="C132" s="253"/>
      <c r="D132" s="218" t="s">
        <v>129</v>
      </c>
      <c r="E132" s="254" t="s">
        <v>19</v>
      </c>
      <c r="F132" s="255" t="s">
        <v>202</v>
      </c>
      <c r="G132" s="253"/>
      <c r="H132" s="256">
        <v>105</v>
      </c>
      <c r="I132" s="257"/>
      <c r="J132" s="253"/>
      <c r="K132" s="253"/>
      <c r="L132" s="258"/>
      <c r="M132" s="259"/>
      <c r="N132" s="260"/>
      <c r="O132" s="260"/>
      <c r="P132" s="260"/>
      <c r="Q132" s="260"/>
      <c r="R132" s="260"/>
      <c r="S132" s="260"/>
      <c r="T132" s="261"/>
      <c r="AT132" s="262" t="s">
        <v>129</v>
      </c>
      <c r="AU132" s="262" t="s">
        <v>80</v>
      </c>
      <c r="AV132" s="14" t="s">
        <v>139</v>
      </c>
      <c r="AW132" s="14" t="s">
        <v>35</v>
      </c>
      <c r="AX132" s="14" t="s">
        <v>73</v>
      </c>
      <c r="AY132" s="262" t="s">
        <v>118</v>
      </c>
    </row>
    <row r="133" s="12" customFormat="1">
      <c r="B133" s="221"/>
      <c r="C133" s="222"/>
      <c r="D133" s="218" t="s">
        <v>129</v>
      </c>
      <c r="E133" s="223" t="s">
        <v>19</v>
      </c>
      <c r="F133" s="224" t="s">
        <v>206</v>
      </c>
      <c r="G133" s="222"/>
      <c r="H133" s="223" t="s">
        <v>19</v>
      </c>
      <c r="I133" s="225"/>
      <c r="J133" s="222"/>
      <c r="K133" s="222"/>
      <c r="L133" s="226"/>
      <c r="M133" s="227"/>
      <c r="N133" s="228"/>
      <c r="O133" s="228"/>
      <c r="P133" s="228"/>
      <c r="Q133" s="228"/>
      <c r="R133" s="228"/>
      <c r="S133" s="228"/>
      <c r="T133" s="229"/>
      <c r="AT133" s="230" t="s">
        <v>129</v>
      </c>
      <c r="AU133" s="230" t="s">
        <v>80</v>
      </c>
      <c r="AV133" s="12" t="s">
        <v>78</v>
      </c>
      <c r="AW133" s="12" t="s">
        <v>35</v>
      </c>
      <c r="AX133" s="12" t="s">
        <v>73</v>
      </c>
      <c r="AY133" s="230" t="s">
        <v>118</v>
      </c>
    </row>
    <row r="134" s="12" customFormat="1">
      <c r="B134" s="221"/>
      <c r="C134" s="222"/>
      <c r="D134" s="218" t="s">
        <v>129</v>
      </c>
      <c r="E134" s="223" t="s">
        <v>19</v>
      </c>
      <c r="F134" s="224" t="s">
        <v>207</v>
      </c>
      <c r="G134" s="222"/>
      <c r="H134" s="223" t="s">
        <v>19</v>
      </c>
      <c r="I134" s="225"/>
      <c r="J134" s="222"/>
      <c r="K134" s="222"/>
      <c r="L134" s="226"/>
      <c r="M134" s="227"/>
      <c r="N134" s="228"/>
      <c r="O134" s="228"/>
      <c r="P134" s="228"/>
      <c r="Q134" s="228"/>
      <c r="R134" s="228"/>
      <c r="S134" s="228"/>
      <c r="T134" s="229"/>
      <c r="AT134" s="230" t="s">
        <v>129</v>
      </c>
      <c r="AU134" s="230" t="s">
        <v>80</v>
      </c>
      <c r="AV134" s="12" t="s">
        <v>78</v>
      </c>
      <c r="AW134" s="12" t="s">
        <v>35</v>
      </c>
      <c r="AX134" s="12" t="s">
        <v>73</v>
      </c>
      <c r="AY134" s="230" t="s">
        <v>118</v>
      </c>
    </row>
    <row r="135" s="13" customFormat="1">
      <c r="B135" s="231"/>
      <c r="C135" s="232"/>
      <c r="D135" s="218" t="s">
        <v>129</v>
      </c>
      <c r="E135" s="233" t="s">
        <v>19</v>
      </c>
      <c r="F135" s="234" t="s">
        <v>208</v>
      </c>
      <c r="G135" s="232"/>
      <c r="H135" s="235">
        <v>144</v>
      </c>
      <c r="I135" s="236"/>
      <c r="J135" s="232"/>
      <c r="K135" s="232"/>
      <c r="L135" s="237"/>
      <c r="M135" s="238"/>
      <c r="N135" s="239"/>
      <c r="O135" s="239"/>
      <c r="P135" s="239"/>
      <c r="Q135" s="239"/>
      <c r="R135" s="239"/>
      <c r="S135" s="239"/>
      <c r="T135" s="240"/>
      <c r="AT135" s="241" t="s">
        <v>129</v>
      </c>
      <c r="AU135" s="241" t="s">
        <v>80</v>
      </c>
      <c r="AV135" s="13" t="s">
        <v>80</v>
      </c>
      <c r="AW135" s="13" t="s">
        <v>35</v>
      </c>
      <c r="AX135" s="13" t="s">
        <v>73</v>
      </c>
      <c r="AY135" s="241" t="s">
        <v>118</v>
      </c>
    </row>
    <row r="136" s="12" customFormat="1">
      <c r="B136" s="221"/>
      <c r="C136" s="222"/>
      <c r="D136" s="218" t="s">
        <v>129</v>
      </c>
      <c r="E136" s="223" t="s">
        <v>19</v>
      </c>
      <c r="F136" s="224" t="s">
        <v>209</v>
      </c>
      <c r="G136" s="222"/>
      <c r="H136" s="223" t="s">
        <v>19</v>
      </c>
      <c r="I136" s="225"/>
      <c r="J136" s="222"/>
      <c r="K136" s="222"/>
      <c r="L136" s="226"/>
      <c r="M136" s="227"/>
      <c r="N136" s="228"/>
      <c r="O136" s="228"/>
      <c r="P136" s="228"/>
      <c r="Q136" s="228"/>
      <c r="R136" s="228"/>
      <c r="S136" s="228"/>
      <c r="T136" s="229"/>
      <c r="AT136" s="230" t="s">
        <v>129</v>
      </c>
      <c r="AU136" s="230" t="s">
        <v>80</v>
      </c>
      <c r="AV136" s="12" t="s">
        <v>78</v>
      </c>
      <c r="AW136" s="12" t="s">
        <v>35</v>
      </c>
      <c r="AX136" s="12" t="s">
        <v>73</v>
      </c>
      <c r="AY136" s="230" t="s">
        <v>118</v>
      </c>
    </row>
    <row r="137" s="13" customFormat="1">
      <c r="B137" s="231"/>
      <c r="C137" s="232"/>
      <c r="D137" s="218" t="s">
        <v>129</v>
      </c>
      <c r="E137" s="233" t="s">
        <v>19</v>
      </c>
      <c r="F137" s="234" t="s">
        <v>210</v>
      </c>
      <c r="G137" s="232"/>
      <c r="H137" s="235">
        <v>179</v>
      </c>
      <c r="I137" s="236"/>
      <c r="J137" s="232"/>
      <c r="K137" s="232"/>
      <c r="L137" s="237"/>
      <c r="M137" s="238"/>
      <c r="N137" s="239"/>
      <c r="O137" s="239"/>
      <c r="P137" s="239"/>
      <c r="Q137" s="239"/>
      <c r="R137" s="239"/>
      <c r="S137" s="239"/>
      <c r="T137" s="240"/>
      <c r="AT137" s="241" t="s">
        <v>129</v>
      </c>
      <c r="AU137" s="241" t="s">
        <v>80</v>
      </c>
      <c r="AV137" s="13" t="s">
        <v>80</v>
      </c>
      <c r="AW137" s="13" t="s">
        <v>35</v>
      </c>
      <c r="AX137" s="13" t="s">
        <v>73</v>
      </c>
      <c r="AY137" s="241" t="s">
        <v>118</v>
      </c>
    </row>
    <row r="138" s="14" customFormat="1">
      <c r="B138" s="252"/>
      <c r="C138" s="253"/>
      <c r="D138" s="218" t="s">
        <v>129</v>
      </c>
      <c r="E138" s="254" t="s">
        <v>19</v>
      </c>
      <c r="F138" s="255" t="s">
        <v>202</v>
      </c>
      <c r="G138" s="253"/>
      <c r="H138" s="256">
        <v>323</v>
      </c>
      <c r="I138" s="257"/>
      <c r="J138" s="253"/>
      <c r="K138" s="253"/>
      <c r="L138" s="258"/>
      <c r="M138" s="259"/>
      <c r="N138" s="260"/>
      <c r="O138" s="260"/>
      <c r="P138" s="260"/>
      <c r="Q138" s="260"/>
      <c r="R138" s="260"/>
      <c r="S138" s="260"/>
      <c r="T138" s="261"/>
      <c r="AT138" s="262" t="s">
        <v>129</v>
      </c>
      <c r="AU138" s="262" t="s">
        <v>80</v>
      </c>
      <c r="AV138" s="14" t="s">
        <v>139</v>
      </c>
      <c r="AW138" s="14" t="s">
        <v>35</v>
      </c>
      <c r="AX138" s="14" t="s">
        <v>73</v>
      </c>
      <c r="AY138" s="262" t="s">
        <v>118</v>
      </c>
    </row>
    <row r="139" s="15" customFormat="1">
      <c r="B139" s="263"/>
      <c r="C139" s="264"/>
      <c r="D139" s="218" t="s">
        <v>129</v>
      </c>
      <c r="E139" s="265" t="s">
        <v>19</v>
      </c>
      <c r="F139" s="266" t="s">
        <v>211</v>
      </c>
      <c r="G139" s="264"/>
      <c r="H139" s="267">
        <v>458</v>
      </c>
      <c r="I139" s="268"/>
      <c r="J139" s="264"/>
      <c r="K139" s="264"/>
      <c r="L139" s="269"/>
      <c r="M139" s="270"/>
      <c r="N139" s="271"/>
      <c r="O139" s="271"/>
      <c r="P139" s="271"/>
      <c r="Q139" s="271"/>
      <c r="R139" s="271"/>
      <c r="S139" s="271"/>
      <c r="T139" s="272"/>
      <c r="AT139" s="273" t="s">
        <v>129</v>
      </c>
      <c r="AU139" s="273" t="s">
        <v>80</v>
      </c>
      <c r="AV139" s="15" t="s">
        <v>125</v>
      </c>
      <c r="AW139" s="15" t="s">
        <v>35</v>
      </c>
      <c r="AX139" s="15" t="s">
        <v>78</v>
      </c>
      <c r="AY139" s="273" t="s">
        <v>118</v>
      </c>
    </row>
    <row r="140" s="1" customFormat="1" ht="16.5" customHeight="1">
      <c r="B140" s="39"/>
      <c r="C140" s="242" t="s">
        <v>212</v>
      </c>
      <c r="D140" s="242" t="s">
        <v>190</v>
      </c>
      <c r="E140" s="243" t="s">
        <v>213</v>
      </c>
      <c r="F140" s="244" t="s">
        <v>214</v>
      </c>
      <c r="G140" s="245" t="s">
        <v>183</v>
      </c>
      <c r="H140" s="246">
        <v>33</v>
      </c>
      <c r="I140" s="247"/>
      <c r="J140" s="248">
        <f>ROUND(I140*H140,2)</f>
        <v>0</v>
      </c>
      <c r="K140" s="244" t="s">
        <v>124</v>
      </c>
      <c r="L140" s="249"/>
      <c r="M140" s="250" t="s">
        <v>19</v>
      </c>
      <c r="N140" s="251" t="s">
        <v>44</v>
      </c>
      <c r="O140" s="84"/>
      <c r="P140" s="214">
        <f>O140*H140</f>
        <v>0</v>
      </c>
      <c r="Q140" s="214">
        <v>0.00012</v>
      </c>
      <c r="R140" s="214">
        <f>Q140*H140</f>
        <v>0.00396</v>
      </c>
      <c r="S140" s="214">
        <v>0</v>
      </c>
      <c r="T140" s="215">
        <f>S140*H140</f>
        <v>0</v>
      </c>
      <c r="AR140" s="216" t="s">
        <v>193</v>
      </c>
      <c r="AT140" s="216" t="s">
        <v>190</v>
      </c>
      <c r="AU140" s="216" t="s">
        <v>80</v>
      </c>
      <c r="AY140" s="18" t="s">
        <v>118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78</v>
      </c>
      <c r="BK140" s="217">
        <f>ROUND(I140*H140,2)</f>
        <v>0</v>
      </c>
      <c r="BL140" s="18" t="s">
        <v>184</v>
      </c>
      <c r="BM140" s="216" t="s">
        <v>215</v>
      </c>
    </row>
    <row r="141" s="13" customFormat="1">
      <c r="B141" s="231"/>
      <c r="C141" s="232"/>
      <c r="D141" s="218" t="s">
        <v>129</v>
      </c>
      <c r="E141" s="232"/>
      <c r="F141" s="234" t="s">
        <v>216</v>
      </c>
      <c r="G141" s="232"/>
      <c r="H141" s="235">
        <v>33</v>
      </c>
      <c r="I141" s="236"/>
      <c r="J141" s="232"/>
      <c r="K141" s="232"/>
      <c r="L141" s="237"/>
      <c r="M141" s="238"/>
      <c r="N141" s="239"/>
      <c r="O141" s="239"/>
      <c r="P141" s="239"/>
      <c r="Q141" s="239"/>
      <c r="R141" s="239"/>
      <c r="S141" s="239"/>
      <c r="T141" s="240"/>
      <c r="AT141" s="241" t="s">
        <v>129</v>
      </c>
      <c r="AU141" s="241" t="s">
        <v>80</v>
      </c>
      <c r="AV141" s="13" t="s">
        <v>80</v>
      </c>
      <c r="AW141" s="13" t="s">
        <v>4</v>
      </c>
      <c r="AX141" s="13" t="s">
        <v>78</v>
      </c>
      <c r="AY141" s="241" t="s">
        <v>118</v>
      </c>
    </row>
    <row r="142" s="1" customFormat="1" ht="16.5" customHeight="1">
      <c r="B142" s="39"/>
      <c r="C142" s="242" t="s">
        <v>217</v>
      </c>
      <c r="D142" s="242" t="s">
        <v>190</v>
      </c>
      <c r="E142" s="243" t="s">
        <v>218</v>
      </c>
      <c r="F142" s="244" t="s">
        <v>219</v>
      </c>
      <c r="G142" s="245" t="s">
        <v>183</v>
      </c>
      <c r="H142" s="246">
        <v>115.5</v>
      </c>
      <c r="I142" s="247"/>
      <c r="J142" s="248">
        <f>ROUND(I142*H142,2)</f>
        <v>0</v>
      </c>
      <c r="K142" s="244" t="s">
        <v>124</v>
      </c>
      <c r="L142" s="249"/>
      <c r="M142" s="250" t="s">
        <v>19</v>
      </c>
      <c r="N142" s="251" t="s">
        <v>44</v>
      </c>
      <c r="O142" s="84"/>
      <c r="P142" s="214">
        <f>O142*H142</f>
        <v>0</v>
      </c>
      <c r="Q142" s="214">
        <v>0.00023000000000000001</v>
      </c>
      <c r="R142" s="214">
        <f>Q142*H142</f>
        <v>0.026565000000000002</v>
      </c>
      <c r="S142" s="214">
        <v>0</v>
      </c>
      <c r="T142" s="215">
        <f>S142*H142</f>
        <v>0</v>
      </c>
      <c r="AR142" s="216" t="s">
        <v>193</v>
      </c>
      <c r="AT142" s="216" t="s">
        <v>190</v>
      </c>
      <c r="AU142" s="216" t="s">
        <v>80</v>
      </c>
      <c r="AY142" s="18" t="s">
        <v>118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78</v>
      </c>
      <c r="BK142" s="217">
        <f>ROUND(I142*H142,2)</f>
        <v>0</v>
      </c>
      <c r="BL142" s="18" t="s">
        <v>184</v>
      </c>
      <c r="BM142" s="216" t="s">
        <v>220</v>
      </c>
    </row>
    <row r="143" s="13" customFormat="1">
      <c r="B143" s="231"/>
      <c r="C143" s="232"/>
      <c r="D143" s="218" t="s">
        <v>129</v>
      </c>
      <c r="E143" s="232"/>
      <c r="F143" s="234" t="s">
        <v>221</v>
      </c>
      <c r="G143" s="232"/>
      <c r="H143" s="235">
        <v>115.5</v>
      </c>
      <c r="I143" s="236"/>
      <c r="J143" s="232"/>
      <c r="K143" s="232"/>
      <c r="L143" s="237"/>
      <c r="M143" s="238"/>
      <c r="N143" s="239"/>
      <c r="O143" s="239"/>
      <c r="P143" s="239"/>
      <c r="Q143" s="239"/>
      <c r="R143" s="239"/>
      <c r="S143" s="239"/>
      <c r="T143" s="240"/>
      <c r="AT143" s="241" t="s">
        <v>129</v>
      </c>
      <c r="AU143" s="241" t="s">
        <v>80</v>
      </c>
      <c r="AV143" s="13" t="s">
        <v>80</v>
      </c>
      <c r="AW143" s="13" t="s">
        <v>4</v>
      </c>
      <c r="AX143" s="13" t="s">
        <v>78</v>
      </c>
      <c r="AY143" s="241" t="s">
        <v>118</v>
      </c>
    </row>
    <row r="144" s="1" customFormat="1" ht="16.5" customHeight="1">
      <c r="B144" s="39"/>
      <c r="C144" s="242" t="s">
        <v>8</v>
      </c>
      <c r="D144" s="242" t="s">
        <v>190</v>
      </c>
      <c r="E144" s="243" t="s">
        <v>222</v>
      </c>
      <c r="F144" s="244" t="s">
        <v>223</v>
      </c>
      <c r="G144" s="245" t="s">
        <v>183</v>
      </c>
      <c r="H144" s="246">
        <v>355.30000000000001</v>
      </c>
      <c r="I144" s="247"/>
      <c r="J144" s="248">
        <f>ROUND(I144*H144,2)</f>
        <v>0</v>
      </c>
      <c r="K144" s="244" t="s">
        <v>124</v>
      </c>
      <c r="L144" s="249"/>
      <c r="M144" s="250" t="s">
        <v>19</v>
      </c>
      <c r="N144" s="251" t="s">
        <v>44</v>
      </c>
      <c r="O144" s="84"/>
      <c r="P144" s="214">
        <f>O144*H144</f>
        <v>0</v>
      </c>
      <c r="Q144" s="214">
        <v>0.00035</v>
      </c>
      <c r="R144" s="214">
        <f>Q144*H144</f>
        <v>0.12435500000000001</v>
      </c>
      <c r="S144" s="214">
        <v>0</v>
      </c>
      <c r="T144" s="215">
        <f>S144*H144</f>
        <v>0</v>
      </c>
      <c r="AR144" s="216" t="s">
        <v>193</v>
      </c>
      <c r="AT144" s="216" t="s">
        <v>190</v>
      </c>
      <c r="AU144" s="216" t="s">
        <v>80</v>
      </c>
      <c r="AY144" s="18" t="s">
        <v>118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78</v>
      </c>
      <c r="BK144" s="217">
        <f>ROUND(I144*H144,2)</f>
        <v>0</v>
      </c>
      <c r="BL144" s="18" t="s">
        <v>184</v>
      </c>
      <c r="BM144" s="216" t="s">
        <v>224</v>
      </c>
    </row>
    <row r="145" s="13" customFormat="1">
      <c r="B145" s="231"/>
      <c r="C145" s="232"/>
      <c r="D145" s="218" t="s">
        <v>129</v>
      </c>
      <c r="E145" s="232"/>
      <c r="F145" s="234" t="s">
        <v>225</v>
      </c>
      <c r="G145" s="232"/>
      <c r="H145" s="235">
        <v>355.30000000000001</v>
      </c>
      <c r="I145" s="236"/>
      <c r="J145" s="232"/>
      <c r="K145" s="232"/>
      <c r="L145" s="237"/>
      <c r="M145" s="238"/>
      <c r="N145" s="239"/>
      <c r="O145" s="239"/>
      <c r="P145" s="239"/>
      <c r="Q145" s="239"/>
      <c r="R145" s="239"/>
      <c r="S145" s="239"/>
      <c r="T145" s="240"/>
      <c r="AT145" s="241" t="s">
        <v>129</v>
      </c>
      <c r="AU145" s="241" t="s">
        <v>80</v>
      </c>
      <c r="AV145" s="13" t="s">
        <v>80</v>
      </c>
      <c r="AW145" s="13" t="s">
        <v>4</v>
      </c>
      <c r="AX145" s="13" t="s">
        <v>78</v>
      </c>
      <c r="AY145" s="241" t="s">
        <v>118</v>
      </c>
    </row>
    <row r="146" s="1" customFormat="1" ht="24" customHeight="1">
      <c r="B146" s="39"/>
      <c r="C146" s="205" t="s">
        <v>184</v>
      </c>
      <c r="D146" s="205" t="s">
        <v>120</v>
      </c>
      <c r="E146" s="206" t="s">
        <v>226</v>
      </c>
      <c r="F146" s="207" t="s">
        <v>227</v>
      </c>
      <c r="G146" s="208" t="s">
        <v>183</v>
      </c>
      <c r="H146" s="209">
        <v>303.5</v>
      </c>
      <c r="I146" s="210"/>
      <c r="J146" s="211">
        <f>ROUND(I146*H146,2)</f>
        <v>0</v>
      </c>
      <c r="K146" s="207" t="s">
        <v>124</v>
      </c>
      <c r="L146" s="44"/>
      <c r="M146" s="212" t="s">
        <v>19</v>
      </c>
      <c r="N146" s="213" t="s">
        <v>44</v>
      </c>
      <c r="O146" s="84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AR146" s="216" t="s">
        <v>184</v>
      </c>
      <c r="AT146" s="216" t="s">
        <v>120</v>
      </c>
      <c r="AU146" s="216" t="s">
        <v>80</v>
      </c>
      <c r="AY146" s="18" t="s">
        <v>118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78</v>
      </c>
      <c r="BK146" s="217">
        <f>ROUND(I146*H146,2)</f>
        <v>0</v>
      </c>
      <c r="BL146" s="18" t="s">
        <v>184</v>
      </c>
      <c r="BM146" s="216" t="s">
        <v>228</v>
      </c>
    </row>
    <row r="147" s="12" customFormat="1">
      <c r="B147" s="221"/>
      <c r="C147" s="222"/>
      <c r="D147" s="218" t="s">
        <v>129</v>
      </c>
      <c r="E147" s="223" t="s">
        <v>19</v>
      </c>
      <c r="F147" s="224" t="s">
        <v>229</v>
      </c>
      <c r="G147" s="222"/>
      <c r="H147" s="223" t="s">
        <v>19</v>
      </c>
      <c r="I147" s="225"/>
      <c r="J147" s="222"/>
      <c r="K147" s="222"/>
      <c r="L147" s="226"/>
      <c r="M147" s="227"/>
      <c r="N147" s="228"/>
      <c r="O147" s="228"/>
      <c r="P147" s="228"/>
      <c r="Q147" s="228"/>
      <c r="R147" s="228"/>
      <c r="S147" s="228"/>
      <c r="T147" s="229"/>
      <c r="AT147" s="230" t="s">
        <v>129</v>
      </c>
      <c r="AU147" s="230" t="s">
        <v>80</v>
      </c>
      <c r="AV147" s="12" t="s">
        <v>78</v>
      </c>
      <c r="AW147" s="12" t="s">
        <v>35</v>
      </c>
      <c r="AX147" s="12" t="s">
        <v>73</v>
      </c>
      <c r="AY147" s="230" t="s">
        <v>118</v>
      </c>
    </row>
    <row r="148" s="13" customFormat="1">
      <c r="B148" s="231"/>
      <c r="C148" s="232"/>
      <c r="D148" s="218" t="s">
        <v>129</v>
      </c>
      <c r="E148" s="233" t="s">
        <v>19</v>
      </c>
      <c r="F148" s="234" t="s">
        <v>230</v>
      </c>
      <c r="G148" s="232"/>
      <c r="H148" s="235">
        <v>303.5</v>
      </c>
      <c r="I148" s="236"/>
      <c r="J148" s="232"/>
      <c r="K148" s="232"/>
      <c r="L148" s="237"/>
      <c r="M148" s="238"/>
      <c r="N148" s="239"/>
      <c r="O148" s="239"/>
      <c r="P148" s="239"/>
      <c r="Q148" s="239"/>
      <c r="R148" s="239"/>
      <c r="S148" s="239"/>
      <c r="T148" s="240"/>
      <c r="AT148" s="241" t="s">
        <v>129</v>
      </c>
      <c r="AU148" s="241" t="s">
        <v>80</v>
      </c>
      <c r="AV148" s="13" t="s">
        <v>80</v>
      </c>
      <c r="AW148" s="13" t="s">
        <v>35</v>
      </c>
      <c r="AX148" s="13" t="s">
        <v>78</v>
      </c>
      <c r="AY148" s="241" t="s">
        <v>118</v>
      </c>
    </row>
    <row r="149" s="1" customFormat="1" ht="16.5" customHeight="1">
      <c r="B149" s="39"/>
      <c r="C149" s="242" t="s">
        <v>231</v>
      </c>
      <c r="D149" s="242" t="s">
        <v>190</v>
      </c>
      <c r="E149" s="243" t="s">
        <v>232</v>
      </c>
      <c r="F149" s="244" t="s">
        <v>233</v>
      </c>
      <c r="G149" s="245" t="s">
        <v>183</v>
      </c>
      <c r="H149" s="246">
        <v>333.85000000000002</v>
      </c>
      <c r="I149" s="247"/>
      <c r="J149" s="248">
        <f>ROUND(I149*H149,2)</f>
        <v>0</v>
      </c>
      <c r="K149" s="244" t="s">
        <v>124</v>
      </c>
      <c r="L149" s="249"/>
      <c r="M149" s="250" t="s">
        <v>19</v>
      </c>
      <c r="N149" s="251" t="s">
        <v>44</v>
      </c>
      <c r="O149" s="84"/>
      <c r="P149" s="214">
        <f>O149*H149</f>
        <v>0</v>
      </c>
      <c r="Q149" s="214">
        <v>0.00081999999999999998</v>
      </c>
      <c r="R149" s="214">
        <f>Q149*H149</f>
        <v>0.27375700000000003</v>
      </c>
      <c r="S149" s="214">
        <v>0</v>
      </c>
      <c r="T149" s="215">
        <f>S149*H149</f>
        <v>0</v>
      </c>
      <c r="AR149" s="216" t="s">
        <v>193</v>
      </c>
      <c r="AT149" s="216" t="s">
        <v>190</v>
      </c>
      <c r="AU149" s="216" t="s">
        <v>80</v>
      </c>
      <c r="AY149" s="18" t="s">
        <v>118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78</v>
      </c>
      <c r="BK149" s="217">
        <f>ROUND(I149*H149,2)</f>
        <v>0</v>
      </c>
      <c r="BL149" s="18" t="s">
        <v>184</v>
      </c>
      <c r="BM149" s="216" t="s">
        <v>234</v>
      </c>
    </row>
    <row r="150" s="13" customFormat="1">
      <c r="B150" s="231"/>
      <c r="C150" s="232"/>
      <c r="D150" s="218" t="s">
        <v>129</v>
      </c>
      <c r="E150" s="232"/>
      <c r="F150" s="234" t="s">
        <v>235</v>
      </c>
      <c r="G150" s="232"/>
      <c r="H150" s="235">
        <v>333.85000000000002</v>
      </c>
      <c r="I150" s="236"/>
      <c r="J150" s="232"/>
      <c r="K150" s="232"/>
      <c r="L150" s="237"/>
      <c r="M150" s="238"/>
      <c r="N150" s="239"/>
      <c r="O150" s="239"/>
      <c r="P150" s="239"/>
      <c r="Q150" s="239"/>
      <c r="R150" s="239"/>
      <c r="S150" s="239"/>
      <c r="T150" s="240"/>
      <c r="AT150" s="241" t="s">
        <v>129</v>
      </c>
      <c r="AU150" s="241" t="s">
        <v>80</v>
      </c>
      <c r="AV150" s="13" t="s">
        <v>80</v>
      </c>
      <c r="AW150" s="13" t="s">
        <v>4</v>
      </c>
      <c r="AX150" s="13" t="s">
        <v>78</v>
      </c>
      <c r="AY150" s="241" t="s">
        <v>118</v>
      </c>
    </row>
    <row r="151" s="1" customFormat="1" ht="16.5" customHeight="1">
      <c r="B151" s="39"/>
      <c r="C151" s="205" t="s">
        <v>236</v>
      </c>
      <c r="D151" s="205" t="s">
        <v>120</v>
      </c>
      <c r="E151" s="206" t="s">
        <v>237</v>
      </c>
      <c r="F151" s="207" t="s">
        <v>238</v>
      </c>
      <c r="G151" s="208" t="s">
        <v>147</v>
      </c>
      <c r="H151" s="209">
        <v>36</v>
      </c>
      <c r="I151" s="210"/>
      <c r="J151" s="211">
        <f>ROUND(I151*H151,2)</f>
        <v>0</v>
      </c>
      <c r="K151" s="207" t="s">
        <v>124</v>
      </c>
      <c r="L151" s="44"/>
      <c r="M151" s="212" t="s">
        <v>19</v>
      </c>
      <c r="N151" s="213" t="s">
        <v>44</v>
      </c>
      <c r="O151" s="84"/>
      <c r="P151" s="214">
        <f>O151*H151</f>
        <v>0</v>
      </c>
      <c r="Q151" s="214">
        <v>0</v>
      </c>
      <c r="R151" s="214">
        <f>Q151*H151</f>
        <v>0</v>
      </c>
      <c r="S151" s="214">
        <v>0</v>
      </c>
      <c r="T151" s="215">
        <f>S151*H151</f>
        <v>0</v>
      </c>
      <c r="AR151" s="216" t="s">
        <v>184</v>
      </c>
      <c r="AT151" s="216" t="s">
        <v>120</v>
      </c>
      <c r="AU151" s="216" t="s">
        <v>80</v>
      </c>
      <c r="AY151" s="18" t="s">
        <v>118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78</v>
      </c>
      <c r="BK151" s="217">
        <f>ROUND(I151*H151,2)</f>
        <v>0</v>
      </c>
      <c r="BL151" s="18" t="s">
        <v>184</v>
      </c>
      <c r="BM151" s="216" t="s">
        <v>239</v>
      </c>
    </row>
    <row r="152" s="13" customFormat="1">
      <c r="B152" s="231"/>
      <c r="C152" s="232"/>
      <c r="D152" s="218" t="s">
        <v>129</v>
      </c>
      <c r="E152" s="233" t="s">
        <v>19</v>
      </c>
      <c r="F152" s="234" t="s">
        <v>240</v>
      </c>
      <c r="G152" s="232"/>
      <c r="H152" s="235">
        <v>36</v>
      </c>
      <c r="I152" s="236"/>
      <c r="J152" s="232"/>
      <c r="K152" s="232"/>
      <c r="L152" s="237"/>
      <c r="M152" s="238"/>
      <c r="N152" s="239"/>
      <c r="O152" s="239"/>
      <c r="P152" s="239"/>
      <c r="Q152" s="239"/>
      <c r="R152" s="239"/>
      <c r="S152" s="239"/>
      <c r="T152" s="240"/>
      <c r="AT152" s="241" t="s">
        <v>129</v>
      </c>
      <c r="AU152" s="241" t="s">
        <v>80</v>
      </c>
      <c r="AV152" s="13" t="s">
        <v>80</v>
      </c>
      <c r="AW152" s="13" t="s">
        <v>35</v>
      </c>
      <c r="AX152" s="13" t="s">
        <v>78</v>
      </c>
      <c r="AY152" s="241" t="s">
        <v>118</v>
      </c>
    </row>
    <row r="153" s="1" customFormat="1" ht="16.5" customHeight="1">
      <c r="B153" s="39"/>
      <c r="C153" s="205" t="s">
        <v>241</v>
      </c>
      <c r="D153" s="205" t="s">
        <v>120</v>
      </c>
      <c r="E153" s="206" t="s">
        <v>242</v>
      </c>
      <c r="F153" s="207" t="s">
        <v>243</v>
      </c>
      <c r="G153" s="208" t="s">
        <v>147</v>
      </c>
      <c r="H153" s="209">
        <v>6</v>
      </c>
      <c r="I153" s="210"/>
      <c r="J153" s="211">
        <f>ROUND(I153*H153,2)</f>
        <v>0</v>
      </c>
      <c r="K153" s="207" t="s">
        <v>124</v>
      </c>
      <c r="L153" s="44"/>
      <c r="M153" s="212" t="s">
        <v>19</v>
      </c>
      <c r="N153" s="213" t="s">
        <v>44</v>
      </c>
      <c r="O153" s="84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5">
        <f>S153*H153</f>
        <v>0</v>
      </c>
      <c r="AR153" s="216" t="s">
        <v>184</v>
      </c>
      <c r="AT153" s="216" t="s">
        <v>120</v>
      </c>
      <c r="AU153" s="216" t="s">
        <v>80</v>
      </c>
      <c r="AY153" s="18" t="s">
        <v>118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78</v>
      </c>
      <c r="BK153" s="217">
        <f>ROUND(I153*H153,2)</f>
        <v>0</v>
      </c>
      <c r="BL153" s="18" t="s">
        <v>184</v>
      </c>
      <c r="BM153" s="216" t="s">
        <v>244</v>
      </c>
    </row>
    <row r="154" s="1" customFormat="1" ht="16.5" customHeight="1">
      <c r="B154" s="39"/>
      <c r="C154" s="205" t="s">
        <v>245</v>
      </c>
      <c r="D154" s="205" t="s">
        <v>120</v>
      </c>
      <c r="E154" s="206" t="s">
        <v>246</v>
      </c>
      <c r="F154" s="207" t="s">
        <v>247</v>
      </c>
      <c r="G154" s="208" t="s">
        <v>147</v>
      </c>
      <c r="H154" s="209">
        <v>12</v>
      </c>
      <c r="I154" s="210"/>
      <c r="J154" s="211">
        <f>ROUND(I154*H154,2)</f>
        <v>0</v>
      </c>
      <c r="K154" s="207" t="s">
        <v>124</v>
      </c>
      <c r="L154" s="44"/>
      <c r="M154" s="212" t="s">
        <v>19</v>
      </c>
      <c r="N154" s="213" t="s">
        <v>44</v>
      </c>
      <c r="O154" s="84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AR154" s="216" t="s">
        <v>184</v>
      </c>
      <c r="AT154" s="216" t="s">
        <v>120</v>
      </c>
      <c r="AU154" s="216" t="s">
        <v>80</v>
      </c>
      <c r="AY154" s="18" t="s">
        <v>118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78</v>
      </c>
      <c r="BK154" s="217">
        <f>ROUND(I154*H154,2)</f>
        <v>0</v>
      </c>
      <c r="BL154" s="18" t="s">
        <v>184</v>
      </c>
      <c r="BM154" s="216" t="s">
        <v>248</v>
      </c>
    </row>
    <row r="155" s="1" customFormat="1" ht="16.5" customHeight="1">
      <c r="B155" s="39"/>
      <c r="C155" s="205" t="s">
        <v>7</v>
      </c>
      <c r="D155" s="205" t="s">
        <v>120</v>
      </c>
      <c r="E155" s="206" t="s">
        <v>249</v>
      </c>
      <c r="F155" s="207" t="s">
        <v>250</v>
      </c>
      <c r="G155" s="208" t="s">
        <v>147</v>
      </c>
      <c r="H155" s="209">
        <v>56</v>
      </c>
      <c r="I155" s="210"/>
      <c r="J155" s="211">
        <f>ROUND(I155*H155,2)</f>
        <v>0</v>
      </c>
      <c r="K155" s="207" t="s">
        <v>124</v>
      </c>
      <c r="L155" s="44"/>
      <c r="M155" s="212" t="s">
        <v>19</v>
      </c>
      <c r="N155" s="213" t="s">
        <v>44</v>
      </c>
      <c r="O155" s="84"/>
      <c r="P155" s="214">
        <f>O155*H155</f>
        <v>0</v>
      </c>
      <c r="Q155" s="214">
        <v>0</v>
      </c>
      <c r="R155" s="214">
        <f>Q155*H155</f>
        <v>0</v>
      </c>
      <c r="S155" s="214">
        <v>0</v>
      </c>
      <c r="T155" s="215">
        <f>S155*H155</f>
        <v>0</v>
      </c>
      <c r="AR155" s="216" t="s">
        <v>184</v>
      </c>
      <c r="AT155" s="216" t="s">
        <v>120</v>
      </c>
      <c r="AU155" s="216" t="s">
        <v>80</v>
      </c>
      <c r="AY155" s="18" t="s">
        <v>118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8" t="s">
        <v>78</v>
      </c>
      <c r="BK155" s="217">
        <f>ROUND(I155*H155,2)</f>
        <v>0</v>
      </c>
      <c r="BL155" s="18" t="s">
        <v>184</v>
      </c>
      <c r="BM155" s="216" t="s">
        <v>251</v>
      </c>
    </row>
    <row r="156" s="13" customFormat="1">
      <c r="B156" s="231"/>
      <c r="C156" s="232"/>
      <c r="D156" s="218" t="s">
        <v>129</v>
      </c>
      <c r="E156" s="233" t="s">
        <v>19</v>
      </c>
      <c r="F156" s="234" t="s">
        <v>252</v>
      </c>
      <c r="G156" s="232"/>
      <c r="H156" s="235">
        <v>56</v>
      </c>
      <c r="I156" s="236"/>
      <c r="J156" s="232"/>
      <c r="K156" s="232"/>
      <c r="L156" s="237"/>
      <c r="M156" s="238"/>
      <c r="N156" s="239"/>
      <c r="O156" s="239"/>
      <c r="P156" s="239"/>
      <c r="Q156" s="239"/>
      <c r="R156" s="239"/>
      <c r="S156" s="239"/>
      <c r="T156" s="240"/>
      <c r="AT156" s="241" t="s">
        <v>129</v>
      </c>
      <c r="AU156" s="241" t="s">
        <v>80</v>
      </c>
      <c r="AV156" s="13" t="s">
        <v>80</v>
      </c>
      <c r="AW156" s="13" t="s">
        <v>35</v>
      </c>
      <c r="AX156" s="13" t="s">
        <v>78</v>
      </c>
      <c r="AY156" s="241" t="s">
        <v>118</v>
      </c>
    </row>
    <row r="157" s="1" customFormat="1" ht="16.5" customHeight="1">
      <c r="B157" s="39"/>
      <c r="C157" s="205" t="s">
        <v>253</v>
      </c>
      <c r="D157" s="205" t="s">
        <v>120</v>
      </c>
      <c r="E157" s="206" t="s">
        <v>254</v>
      </c>
      <c r="F157" s="207" t="s">
        <v>255</v>
      </c>
      <c r="G157" s="208" t="s">
        <v>147</v>
      </c>
      <c r="H157" s="209">
        <v>6</v>
      </c>
      <c r="I157" s="210"/>
      <c r="J157" s="211">
        <f>ROUND(I157*H157,2)</f>
        <v>0</v>
      </c>
      <c r="K157" s="207" t="s">
        <v>124</v>
      </c>
      <c r="L157" s="44"/>
      <c r="M157" s="212" t="s">
        <v>19</v>
      </c>
      <c r="N157" s="213" t="s">
        <v>44</v>
      </c>
      <c r="O157" s="84"/>
      <c r="P157" s="214">
        <f>O157*H157</f>
        <v>0</v>
      </c>
      <c r="Q157" s="214">
        <v>0</v>
      </c>
      <c r="R157" s="214">
        <f>Q157*H157</f>
        <v>0</v>
      </c>
      <c r="S157" s="214">
        <v>0</v>
      </c>
      <c r="T157" s="215">
        <f>S157*H157</f>
        <v>0</v>
      </c>
      <c r="AR157" s="216" t="s">
        <v>184</v>
      </c>
      <c r="AT157" s="216" t="s">
        <v>120</v>
      </c>
      <c r="AU157" s="216" t="s">
        <v>80</v>
      </c>
      <c r="AY157" s="18" t="s">
        <v>118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78</v>
      </c>
      <c r="BK157" s="217">
        <f>ROUND(I157*H157,2)</f>
        <v>0</v>
      </c>
      <c r="BL157" s="18" t="s">
        <v>184</v>
      </c>
      <c r="BM157" s="216" t="s">
        <v>256</v>
      </c>
    </row>
    <row r="158" s="12" customFormat="1">
      <c r="B158" s="221"/>
      <c r="C158" s="222"/>
      <c r="D158" s="218" t="s">
        <v>129</v>
      </c>
      <c r="E158" s="223" t="s">
        <v>19</v>
      </c>
      <c r="F158" s="224" t="s">
        <v>257</v>
      </c>
      <c r="G158" s="222"/>
      <c r="H158" s="223" t="s">
        <v>19</v>
      </c>
      <c r="I158" s="225"/>
      <c r="J158" s="222"/>
      <c r="K158" s="222"/>
      <c r="L158" s="226"/>
      <c r="M158" s="227"/>
      <c r="N158" s="228"/>
      <c r="O158" s="228"/>
      <c r="P158" s="228"/>
      <c r="Q158" s="228"/>
      <c r="R158" s="228"/>
      <c r="S158" s="228"/>
      <c r="T158" s="229"/>
      <c r="AT158" s="230" t="s">
        <v>129</v>
      </c>
      <c r="AU158" s="230" t="s">
        <v>80</v>
      </c>
      <c r="AV158" s="12" t="s">
        <v>78</v>
      </c>
      <c r="AW158" s="12" t="s">
        <v>35</v>
      </c>
      <c r="AX158" s="12" t="s">
        <v>73</v>
      </c>
      <c r="AY158" s="230" t="s">
        <v>118</v>
      </c>
    </row>
    <row r="159" s="13" customFormat="1">
      <c r="B159" s="231"/>
      <c r="C159" s="232"/>
      <c r="D159" s="218" t="s">
        <v>129</v>
      </c>
      <c r="E159" s="233" t="s">
        <v>19</v>
      </c>
      <c r="F159" s="234" t="s">
        <v>258</v>
      </c>
      <c r="G159" s="232"/>
      <c r="H159" s="235">
        <v>6</v>
      </c>
      <c r="I159" s="236"/>
      <c r="J159" s="232"/>
      <c r="K159" s="232"/>
      <c r="L159" s="237"/>
      <c r="M159" s="238"/>
      <c r="N159" s="239"/>
      <c r="O159" s="239"/>
      <c r="P159" s="239"/>
      <c r="Q159" s="239"/>
      <c r="R159" s="239"/>
      <c r="S159" s="239"/>
      <c r="T159" s="240"/>
      <c r="AT159" s="241" t="s">
        <v>129</v>
      </c>
      <c r="AU159" s="241" t="s">
        <v>80</v>
      </c>
      <c r="AV159" s="13" t="s">
        <v>80</v>
      </c>
      <c r="AW159" s="13" t="s">
        <v>35</v>
      </c>
      <c r="AX159" s="13" t="s">
        <v>78</v>
      </c>
      <c r="AY159" s="241" t="s">
        <v>118</v>
      </c>
    </row>
    <row r="160" s="1" customFormat="1" ht="16.5" customHeight="1">
      <c r="B160" s="39"/>
      <c r="C160" s="242" t="s">
        <v>259</v>
      </c>
      <c r="D160" s="242" t="s">
        <v>190</v>
      </c>
      <c r="E160" s="243" t="s">
        <v>260</v>
      </c>
      <c r="F160" s="244" t="s">
        <v>261</v>
      </c>
      <c r="G160" s="245" t="s">
        <v>147</v>
      </c>
      <c r="H160" s="246">
        <v>6</v>
      </c>
      <c r="I160" s="247"/>
      <c r="J160" s="248">
        <f>ROUND(I160*H160,2)</f>
        <v>0</v>
      </c>
      <c r="K160" s="244" t="s">
        <v>124</v>
      </c>
      <c r="L160" s="249"/>
      <c r="M160" s="250" t="s">
        <v>19</v>
      </c>
      <c r="N160" s="251" t="s">
        <v>44</v>
      </c>
      <c r="O160" s="84"/>
      <c r="P160" s="214">
        <f>O160*H160</f>
        <v>0</v>
      </c>
      <c r="Q160" s="214">
        <v>3.0000000000000001E-05</v>
      </c>
      <c r="R160" s="214">
        <f>Q160*H160</f>
        <v>0.00018000000000000001</v>
      </c>
      <c r="S160" s="214">
        <v>0</v>
      </c>
      <c r="T160" s="215">
        <f>S160*H160</f>
        <v>0</v>
      </c>
      <c r="AR160" s="216" t="s">
        <v>193</v>
      </c>
      <c r="AT160" s="216" t="s">
        <v>190</v>
      </c>
      <c r="AU160" s="216" t="s">
        <v>80</v>
      </c>
      <c r="AY160" s="18" t="s">
        <v>118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78</v>
      </c>
      <c r="BK160" s="217">
        <f>ROUND(I160*H160,2)</f>
        <v>0</v>
      </c>
      <c r="BL160" s="18" t="s">
        <v>184</v>
      </c>
      <c r="BM160" s="216" t="s">
        <v>262</v>
      </c>
    </row>
    <row r="161" s="1" customFormat="1" ht="16.5" customHeight="1">
      <c r="B161" s="39"/>
      <c r="C161" s="205" t="s">
        <v>263</v>
      </c>
      <c r="D161" s="205" t="s">
        <v>120</v>
      </c>
      <c r="E161" s="206" t="s">
        <v>264</v>
      </c>
      <c r="F161" s="207" t="s">
        <v>265</v>
      </c>
      <c r="G161" s="208" t="s">
        <v>147</v>
      </c>
      <c r="H161" s="209">
        <v>6</v>
      </c>
      <c r="I161" s="210"/>
      <c r="J161" s="211">
        <f>ROUND(I161*H161,2)</f>
        <v>0</v>
      </c>
      <c r="K161" s="207" t="s">
        <v>124</v>
      </c>
      <c r="L161" s="44"/>
      <c r="M161" s="212" t="s">
        <v>19</v>
      </c>
      <c r="N161" s="213" t="s">
        <v>44</v>
      </c>
      <c r="O161" s="84"/>
      <c r="P161" s="214">
        <f>O161*H161</f>
        <v>0</v>
      </c>
      <c r="Q161" s="214">
        <v>0</v>
      </c>
      <c r="R161" s="214">
        <f>Q161*H161</f>
        <v>0</v>
      </c>
      <c r="S161" s="214">
        <v>0</v>
      </c>
      <c r="T161" s="215">
        <f>S161*H161</f>
        <v>0</v>
      </c>
      <c r="AR161" s="216" t="s">
        <v>184</v>
      </c>
      <c r="AT161" s="216" t="s">
        <v>120</v>
      </c>
      <c r="AU161" s="216" t="s">
        <v>80</v>
      </c>
      <c r="AY161" s="18" t="s">
        <v>118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8" t="s">
        <v>78</v>
      </c>
      <c r="BK161" s="217">
        <f>ROUND(I161*H161,2)</f>
        <v>0</v>
      </c>
      <c r="BL161" s="18" t="s">
        <v>184</v>
      </c>
      <c r="BM161" s="216" t="s">
        <v>266</v>
      </c>
    </row>
    <row r="162" s="12" customFormat="1">
      <c r="B162" s="221"/>
      <c r="C162" s="222"/>
      <c r="D162" s="218" t="s">
        <v>129</v>
      </c>
      <c r="E162" s="223" t="s">
        <v>19</v>
      </c>
      <c r="F162" s="224" t="s">
        <v>267</v>
      </c>
      <c r="G162" s="222"/>
      <c r="H162" s="223" t="s">
        <v>19</v>
      </c>
      <c r="I162" s="225"/>
      <c r="J162" s="222"/>
      <c r="K162" s="222"/>
      <c r="L162" s="226"/>
      <c r="M162" s="227"/>
      <c r="N162" s="228"/>
      <c r="O162" s="228"/>
      <c r="P162" s="228"/>
      <c r="Q162" s="228"/>
      <c r="R162" s="228"/>
      <c r="S162" s="228"/>
      <c r="T162" s="229"/>
      <c r="AT162" s="230" t="s">
        <v>129</v>
      </c>
      <c r="AU162" s="230" t="s">
        <v>80</v>
      </c>
      <c r="AV162" s="12" t="s">
        <v>78</v>
      </c>
      <c r="AW162" s="12" t="s">
        <v>35</v>
      </c>
      <c r="AX162" s="12" t="s">
        <v>73</v>
      </c>
      <c r="AY162" s="230" t="s">
        <v>118</v>
      </c>
    </row>
    <row r="163" s="12" customFormat="1">
      <c r="B163" s="221"/>
      <c r="C163" s="222"/>
      <c r="D163" s="218" t="s">
        <v>129</v>
      </c>
      <c r="E163" s="223" t="s">
        <v>19</v>
      </c>
      <c r="F163" s="224" t="s">
        <v>268</v>
      </c>
      <c r="G163" s="222"/>
      <c r="H163" s="223" t="s">
        <v>19</v>
      </c>
      <c r="I163" s="225"/>
      <c r="J163" s="222"/>
      <c r="K163" s="222"/>
      <c r="L163" s="226"/>
      <c r="M163" s="227"/>
      <c r="N163" s="228"/>
      <c r="O163" s="228"/>
      <c r="P163" s="228"/>
      <c r="Q163" s="228"/>
      <c r="R163" s="228"/>
      <c r="S163" s="228"/>
      <c r="T163" s="229"/>
      <c r="AT163" s="230" t="s">
        <v>129</v>
      </c>
      <c r="AU163" s="230" t="s">
        <v>80</v>
      </c>
      <c r="AV163" s="12" t="s">
        <v>78</v>
      </c>
      <c r="AW163" s="12" t="s">
        <v>35</v>
      </c>
      <c r="AX163" s="12" t="s">
        <v>73</v>
      </c>
      <c r="AY163" s="230" t="s">
        <v>118</v>
      </c>
    </row>
    <row r="164" s="13" customFormat="1">
      <c r="B164" s="231"/>
      <c r="C164" s="232"/>
      <c r="D164" s="218" t="s">
        <v>129</v>
      </c>
      <c r="E164" s="233" t="s">
        <v>19</v>
      </c>
      <c r="F164" s="234" t="s">
        <v>139</v>
      </c>
      <c r="G164" s="232"/>
      <c r="H164" s="235">
        <v>3</v>
      </c>
      <c r="I164" s="236"/>
      <c r="J164" s="232"/>
      <c r="K164" s="232"/>
      <c r="L164" s="237"/>
      <c r="M164" s="238"/>
      <c r="N164" s="239"/>
      <c r="O164" s="239"/>
      <c r="P164" s="239"/>
      <c r="Q164" s="239"/>
      <c r="R164" s="239"/>
      <c r="S164" s="239"/>
      <c r="T164" s="240"/>
      <c r="AT164" s="241" t="s">
        <v>129</v>
      </c>
      <c r="AU164" s="241" t="s">
        <v>80</v>
      </c>
      <c r="AV164" s="13" t="s">
        <v>80</v>
      </c>
      <c r="AW164" s="13" t="s">
        <v>35</v>
      </c>
      <c r="AX164" s="13" t="s">
        <v>73</v>
      </c>
      <c r="AY164" s="241" t="s">
        <v>118</v>
      </c>
    </row>
    <row r="165" s="12" customFormat="1">
      <c r="B165" s="221"/>
      <c r="C165" s="222"/>
      <c r="D165" s="218" t="s">
        <v>129</v>
      </c>
      <c r="E165" s="223" t="s">
        <v>19</v>
      </c>
      <c r="F165" s="224" t="s">
        <v>269</v>
      </c>
      <c r="G165" s="222"/>
      <c r="H165" s="223" t="s">
        <v>19</v>
      </c>
      <c r="I165" s="225"/>
      <c r="J165" s="222"/>
      <c r="K165" s="222"/>
      <c r="L165" s="226"/>
      <c r="M165" s="227"/>
      <c r="N165" s="228"/>
      <c r="O165" s="228"/>
      <c r="P165" s="228"/>
      <c r="Q165" s="228"/>
      <c r="R165" s="228"/>
      <c r="S165" s="228"/>
      <c r="T165" s="229"/>
      <c r="AT165" s="230" t="s">
        <v>129</v>
      </c>
      <c r="AU165" s="230" t="s">
        <v>80</v>
      </c>
      <c r="AV165" s="12" t="s">
        <v>78</v>
      </c>
      <c r="AW165" s="12" t="s">
        <v>35</v>
      </c>
      <c r="AX165" s="12" t="s">
        <v>73</v>
      </c>
      <c r="AY165" s="230" t="s">
        <v>118</v>
      </c>
    </row>
    <row r="166" s="13" customFormat="1">
      <c r="B166" s="231"/>
      <c r="C166" s="232"/>
      <c r="D166" s="218" t="s">
        <v>129</v>
      </c>
      <c r="E166" s="233" t="s">
        <v>19</v>
      </c>
      <c r="F166" s="234" t="s">
        <v>139</v>
      </c>
      <c r="G166" s="232"/>
      <c r="H166" s="235">
        <v>3</v>
      </c>
      <c r="I166" s="236"/>
      <c r="J166" s="232"/>
      <c r="K166" s="232"/>
      <c r="L166" s="237"/>
      <c r="M166" s="238"/>
      <c r="N166" s="239"/>
      <c r="O166" s="239"/>
      <c r="P166" s="239"/>
      <c r="Q166" s="239"/>
      <c r="R166" s="239"/>
      <c r="S166" s="239"/>
      <c r="T166" s="240"/>
      <c r="AT166" s="241" t="s">
        <v>129</v>
      </c>
      <c r="AU166" s="241" t="s">
        <v>80</v>
      </c>
      <c r="AV166" s="13" t="s">
        <v>80</v>
      </c>
      <c r="AW166" s="13" t="s">
        <v>35</v>
      </c>
      <c r="AX166" s="13" t="s">
        <v>73</v>
      </c>
      <c r="AY166" s="241" t="s">
        <v>118</v>
      </c>
    </row>
    <row r="167" s="15" customFormat="1">
      <c r="B167" s="263"/>
      <c r="C167" s="264"/>
      <c r="D167" s="218" t="s">
        <v>129</v>
      </c>
      <c r="E167" s="265" t="s">
        <v>19</v>
      </c>
      <c r="F167" s="266" t="s">
        <v>211</v>
      </c>
      <c r="G167" s="264"/>
      <c r="H167" s="267">
        <v>6</v>
      </c>
      <c r="I167" s="268"/>
      <c r="J167" s="264"/>
      <c r="K167" s="264"/>
      <c r="L167" s="269"/>
      <c r="M167" s="270"/>
      <c r="N167" s="271"/>
      <c r="O167" s="271"/>
      <c r="P167" s="271"/>
      <c r="Q167" s="271"/>
      <c r="R167" s="271"/>
      <c r="S167" s="271"/>
      <c r="T167" s="272"/>
      <c r="AT167" s="273" t="s">
        <v>129</v>
      </c>
      <c r="AU167" s="273" t="s">
        <v>80</v>
      </c>
      <c r="AV167" s="15" t="s">
        <v>125</v>
      </c>
      <c r="AW167" s="15" t="s">
        <v>35</v>
      </c>
      <c r="AX167" s="15" t="s">
        <v>78</v>
      </c>
      <c r="AY167" s="273" t="s">
        <v>118</v>
      </c>
    </row>
    <row r="168" s="1" customFormat="1" ht="16.5" customHeight="1">
      <c r="B168" s="39"/>
      <c r="C168" s="242" t="s">
        <v>270</v>
      </c>
      <c r="D168" s="242" t="s">
        <v>190</v>
      </c>
      <c r="E168" s="243" t="s">
        <v>271</v>
      </c>
      <c r="F168" s="244" t="s">
        <v>272</v>
      </c>
      <c r="G168" s="245" t="s">
        <v>273</v>
      </c>
      <c r="H168" s="246">
        <v>6</v>
      </c>
      <c r="I168" s="247"/>
      <c r="J168" s="248">
        <f>ROUND(I168*H168,2)</f>
        <v>0</v>
      </c>
      <c r="K168" s="244" t="s">
        <v>19</v>
      </c>
      <c r="L168" s="249"/>
      <c r="M168" s="250" t="s">
        <v>19</v>
      </c>
      <c r="N168" s="251" t="s">
        <v>44</v>
      </c>
      <c r="O168" s="84"/>
      <c r="P168" s="214">
        <f>O168*H168</f>
        <v>0</v>
      </c>
      <c r="Q168" s="214">
        <v>0</v>
      </c>
      <c r="R168" s="214">
        <f>Q168*H168</f>
        <v>0</v>
      </c>
      <c r="S168" s="214">
        <v>0</v>
      </c>
      <c r="T168" s="215">
        <f>S168*H168</f>
        <v>0</v>
      </c>
      <c r="AR168" s="216" t="s">
        <v>193</v>
      </c>
      <c r="AT168" s="216" t="s">
        <v>190</v>
      </c>
      <c r="AU168" s="216" t="s">
        <v>80</v>
      </c>
      <c r="AY168" s="18" t="s">
        <v>118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78</v>
      </c>
      <c r="BK168" s="217">
        <f>ROUND(I168*H168,2)</f>
        <v>0</v>
      </c>
      <c r="BL168" s="18" t="s">
        <v>184</v>
      </c>
      <c r="BM168" s="216" t="s">
        <v>274</v>
      </c>
    </row>
    <row r="169" s="1" customFormat="1" ht="24" customHeight="1">
      <c r="B169" s="39"/>
      <c r="C169" s="205" t="s">
        <v>275</v>
      </c>
      <c r="D169" s="205" t="s">
        <v>120</v>
      </c>
      <c r="E169" s="206" t="s">
        <v>276</v>
      </c>
      <c r="F169" s="207" t="s">
        <v>277</v>
      </c>
      <c r="G169" s="208" t="s">
        <v>183</v>
      </c>
      <c r="H169" s="209">
        <v>155</v>
      </c>
      <c r="I169" s="210"/>
      <c r="J169" s="211">
        <f>ROUND(I169*H169,2)</f>
        <v>0</v>
      </c>
      <c r="K169" s="207" t="s">
        <v>124</v>
      </c>
      <c r="L169" s="44"/>
      <c r="M169" s="212" t="s">
        <v>19</v>
      </c>
      <c r="N169" s="213" t="s">
        <v>44</v>
      </c>
      <c r="O169" s="84"/>
      <c r="P169" s="214">
        <f>O169*H169</f>
        <v>0</v>
      </c>
      <c r="Q169" s="214">
        <v>0</v>
      </c>
      <c r="R169" s="214">
        <f>Q169*H169</f>
        <v>0</v>
      </c>
      <c r="S169" s="214">
        <v>0</v>
      </c>
      <c r="T169" s="215">
        <f>S169*H169</f>
        <v>0</v>
      </c>
      <c r="AR169" s="216" t="s">
        <v>184</v>
      </c>
      <c r="AT169" s="216" t="s">
        <v>120</v>
      </c>
      <c r="AU169" s="216" t="s">
        <v>80</v>
      </c>
      <c r="AY169" s="18" t="s">
        <v>118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8" t="s">
        <v>78</v>
      </c>
      <c r="BK169" s="217">
        <f>ROUND(I169*H169,2)</f>
        <v>0</v>
      </c>
      <c r="BL169" s="18" t="s">
        <v>184</v>
      </c>
      <c r="BM169" s="216" t="s">
        <v>278</v>
      </c>
    </row>
    <row r="170" s="12" customFormat="1">
      <c r="B170" s="221"/>
      <c r="C170" s="222"/>
      <c r="D170" s="218" t="s">
        <v>129</v>
      </c>
      <c r="E170" s="223" t="s">
        <v>19</v>
      </c>
      <c r="F170" s="224" t="s">
        <v>279</v>
      </c>
      <c r="G170" s="222"/>
      <c r="H170" s="223" t="s">
        <v>19</v>
      </c>
      <c r="I170" s="225"/>
      <c r="J170" s="222"/>
      <c r="K170" s="222"/>
      <c r="L170" s="226"/>
      <c r="M170" s="227"/>
      <c r="N170" s="228"/>
      <c r="O170" s="228"/>
      <c r="P170" s="228"/>
      <c r="Q170" s="228"/>
      <c r="R170" s="228"/>
      <c r="S170" s="228"/>
      <c r="T170" s="229"/>
      <c r="AT170" s="230" t="s">
        <v>129</v>
      </c>
      <c r="AU170" s="230" t="s">
        <v>80</v>
      </c>
      <c r="AV170" s="12" t="s">
        <v>78</v>
      </c>
      <c r="AW170" s="12" t="s">
        <v>35</v>
      </c>
      <c r="AX170" s="12" t="s">
        <v>73</v>
      </c>
      <c r="AY170" s="230" t="s">
        <v>118</v>
      </c>
    </row>
    <row r="171" s="13" customFormat="1">
      <c r="B171" s="231"/>
      <c r="C171" s="232"/>
      <c r="D171" s="218" t="s">
        <v>129</v>
      </c>
      <c r="E171" s="233" t="s">
        <v>19</v>
      </c>
      <c r="F171" s="234" t="s">
        <v>280</v>
      </c>
      <c r="G171" s="232"/>
      <c r="H171" s="235">
        <v>155</v>
      </c>
      <c r="I171" s="236"/>
      <c r="J171" s="232"/>
      <c r="K171" s="232"/>
      <c r="L171" s="237"/>
      <c r="M171" s="238"/>
      <c r="N171" s="239"/>
      <c r="O171" s="239"/>
      <c r="P171" s="239"/>
      <c r="Q171" s="239"/>
      <c r="R171" s="239"/>
      <c r="S171" s="239"/>
      <c r="T171" s="240"/>
      <c r="AT171" s="241" t="s">
        <v>129</v>
      </c>
      <c r="AU171" s="241" t="s">
        <v>80</v>
      </c>
      <c r="AV171" s="13" t="s">
        <v>80</v>
      </c>
      <c r="AW171" s="13" t="s">
        <v>35</v>
      </c>
      <c r="AX171" s="13" t="s">
        <v>78</v>
      </c>
      <c r="AY171" s="241" t="s">
        <v>118</v>
      </c>
    </row>
    <row r="172" s="1" customFormat="1" ht="16.5" customHeight="1">
      <c r="B172" s="39"/>
      <c r="C172" s="242" t="s">
        <v>281</v>
      </c>
      <c r="D172" s="242" t="s">
        <v>190</v>
      </c>
      <c r="E172" s="243" t="s">
        <v>282</v>
      </c>
      <c r="F172" s="244" t="s">
        <v>283</v>
      </c>
      <c r="G172" s="245" t="s">
        <v>284</v>
      </c>
      <c r="H172" s="246">
        <v>170.5</v>
      </c>
      <c r="I172" s="247"/>
      <c r="J172" s="248">
        <f>ROUND(I172*H172,2)</f>
        <v>0</v>
      </c>
      <c r="K172" s="244" t="s">
        <v>124</v>
      </c>
      <c r="L172" s="249"/>
      <c r="M172" s="250" t="s">
        <v>19</v>
      </c>
      <c r="N172" s="251" t="s">
        <v>44</v>
      </c>
      <c r="O172" s="84"/>
      <c r="P172" s="214">
        <f>O172*H172</f>
        <v>0</v>
      </c>
      <c r="Q172" s="214">
        <v>0.001</v>
      </c>
      <c r="R172" s="214">
        <f>Q172*H172</f>
        <v>0.17050000000000001</v>
      </c>
      <c r="S172" s="214">
        <v>0</v>
      </c>
      <c r="T172" s="215">
        <f>S172*H172</f>
        <v>0</v>
      </c>
      <c r="AR172" s="216" t="s">
        <v>193</v>
      </c>
      <c r="AT172" s="216" t="s">
        <v>190</v>
      </c>
      <c r="AU172" s="216" t="s">
        <v>80</v>
      </c>
      <c r="AY172" s="18" t="s">
        <v>118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8" t="s">
        <v>78</v>
      </c>
      <c r="BK172" s="217">
        <f>ROUND(I172*H172,2)</f>
        <v>0</v>
      </c>
      <c r="BL172" s="18" t="s">
        <v>184</v>
      </c>
      <c r="BM172" s="216" t="s">
        <v>285</v>
      </c>
    </row>
    <row r="173" s="13" customFormat="1">
      <c r="B173" s="231"/>
      <c r="C173" s="232"/>
      <c r="D173" s="218" t="s">
        <v>129</v>
      </c>
      <c r="E173" s="232"/>
      <c r="F173" s="234" t="s">
        <v>286</v>
      </c>
      <c r="G173" s="232"/>
      <c r="H173" s="235">
        <v>170.5</v>
      </c>
      <c r="I173" s="236"/>
      <c r="J173" s="232"/>
      <c r="K173" s="232"/>
      <c r="L173" s="237"/>
      <c r="M173" s="238"/>
      <c r="N173" s="239"/>
      <c r="O173" s="239"/>
      <c r="P173" s="239"/>
      <c r="Q173" s="239"/>
      <c r="R173" s="239"/>
      <c r="S173" s="239"/>
      <c r="T173" s="240"/>
      <c r="AT173" s="241" t="s">
        <v>129</v>
      </c>
      <c r="AU173" s="241" t="s">
        <v>80</v>
      </c>
      <c r="AV173" s="13" t="s">
        <v>80</v>
      </c>
      <c r="AW173" s="13" t="s">
        <v>4</v>
      </c>
      <c r="AX173" s="13" t="s">
        <v>78</v>
      </c>
      <c r="AY173" s="241" t="s">
        <v>118</v>
      </c>
    </row>
    <row r="174" s="1" customFormat="1" ht="24" customHeight="1">
      <c r="B174" s="39"/>
      <c r="C174" s="205" t="s">
        <v>287</v>
      </c>
      <c r="D174" s="205" t="s">
        <v>120</v>
      </c>
      <c r="E174" s="206" t="s">
        <v>288</v>
      </c>
      <c r="F174" s="207" t="s">
        <v>289</v>
      </c>
      <c r="G174" s="208" t="s">
        <v>183</v>
      </c>
      <c r="H174" s="209">
        <v>16</v>
      </c>
      <c r="I174" s="210"/>
      <c r="J174" s="211">
        <f>ROUND(I174*H174,2)</f>
        <v>0</v>
      </c>
      <c r="K174" s="207" t="s">
        <v>124</v>
      </c>
      <c r="L174" s="44"/>
      <c r="M174" s="212" t="s">
        <v>19</v>
      </c>
      <c r="N174" s="213" t="s">
        <v>44</v>
      </c>
      <c r="O174" s="84"/>
      <c r="P174" s="214">
        <f>O174*H174</f>
        <v>0</v>
      </c>
      <c r="Q174" s="214">
        <v>0</v>
      </c>
      <c r="R174" s="214">
        <f>Q174*H174</f>
        <v>0</v>
      </c>
      <c r="S174" s="214">
        <v>0</v>
      </c>
      <c r="T174" s="215">
        <f>S174*H174</f>
        <v>0</v>
      </c>
      <c r="AR174" s="216" t="s">
        <v>184</v>
      </c>
      <c r="AT174" s="216" t="s">
        <v>120</v>
      </c>
      <c r="AU174" s="216" t="s">
        <v>80</v>
      </c>
      <c r="AY174" s="18" t="s">
        <v>118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8" t="s">
        <v>78</v>
      </c>
      <c r="BK174" s="217">
        <f>ROUND(I174*H174,2)</f>
        <v>0</v>
      </c>
      <c r="BL174" s="18" t="s">
        <v>184</v>
      </c>
      <c r="BM174" s="216" t="s">
        <v>290</v>
      </c>
    </row>
    <row r="175" s="12" customFormat="1">
      <c r="B175" s="221"/>
      <c r="C175" s="222"/>
      <c r="D175" s="218" t="s">
        <v>129</v>
      </c>
      <c r="E175" s="223" t="s">
        <v>19</v>
      </c>
      <c r="F175" s="224" t="s">
        <v>291</v>
      </c>
      <c r="G175" s="222"/>
      <c r="H175" s="223" t="s">
        <v>19</v>
      </c>
      <c r="I175" s="225"/>
      <c r="J175" s="222"/>
      <c r="K175" s="222"/>
      <c r="L175" s="226"/>
      <c r="M175" s="227"/>
      <c r="N175" s="228"/>
      <c r="O175" s="228"/>
      <c r="P175" s="228"/>
      <c r="Q175" s="228"/>
      <c r="R175" s="228"/>
      <c r="S175" s="228"/>
      <c r="T175" s="229"/>
      <c r="AT175" s="230" t="s">
        <v>129</v>
      </c>
      <c r="AU175" s="230" t="s">
        <v>80</v>
      </c>
      <c r="AV175" s="12" t="s">
        <v>78</v>
      </c>
      <c r="AW175" s="12" t="s">
        <v>35</v>
      </c>
      <c r="AX175" s="12" t="s">
        <v>73</v>
      </c>
      <c r="AY175" s="230" t="s">
        <v>118</v>
      </c>
    </row>
    <row r="176" s="13" customFormat="1">
      <c r="B176" s="231"/>
      <c r="C176" s="232"/>
      <c r="D176" s="218" t="s">
        <v>129</v>
      </c>
      <c r="E176" s="233" t="s">
        <v>19</v>
      </c>
      <c r="F176" s="234" t="s">
        <v>292</v>
      </c>
      <c r="G176" s="232"/>
      <c r="H176" s="235">
        <v>16</v>
      </c>
      <c r="I176" s="236"/>
      <c r="J176" s="232"/>
      <c r="K176" s="232"/>
      <c r="L176" s="237"/>
      <c r="M176" s="238"/>
      <c r="N176" s="239"/>
      <c r="O176" s="239"/>
      <c r="P176" s="239"/>
      <c r="Q176" s="239"/>
      <c r="R176" s="239"/>
      <c r="S176" s="239"/>
      <c r="T176" s="240"/>
      <c r="AT176" s="241" t="s">
        <v>129</v>
      </c>
      <c r="AU176" s="241" t="s">
        <v>80</v>
      </c>
      <c r="AV176" s="13" t="s">
        <v>80</v>
      </c>
      <c r="AW176" s="13" t="s">
        <v>35</v>
      </c>
      <c r="AX176" s="13" t="s">
        <v>78</v>
      </c>
      <c r="AY176" s="241" t="s">
        <v>118</v>
      </c>
    </row>
    <row r="177" s="1" customFormat="1" ht="16.5" customHeight="1">
      <c r="B177" s="39"/>
      <c r="C177" s="242" t="s">
        <v>293</v>
      </c>
      <c r="D177" s="242" t="s">
        <v>190</v>
      </c>
      <c r="E177" s="243" t="s">
        <v>294</v>
      </c>
      <c r="F177" s="244" t="s">
        <v>295</v>
      </c>
      <c r="G177" s="245" t="s">
        <v>284</v>
      </c>
      <c r="H177" s="246">
        <v>9.9199999999999999</v>
      </c>
      <c r="I177" s="247"/>
      <c r="J177" s="248">
        <f>ROUND(I177*H177,2)</f>
        <v>0</v>
      </c>
      <c r="K177" s="244" t="s">
        <v>124</v>
      </c>
      <c r="L177" s="249"/>
      <c r="M177" s="250" t="s">
        <v>19</v>
      </c>
      <c r="N177" s="251" t="s">
        <v>44</v>
      </c>
      <c r="O177" s="84"/>
      <c r="P177" s="214">
        <f>O177*H177</f>
        <v>0</v>
      </c>
      <c r="Q177" s="214">
        <v>0.001</v>
      </c>
      <c r="R177" s="214">
        <f>Q177*H177</f>
        <v>0.00992</v>
      </c>
      <c r="S177" s="214">
        <v>0</v>
      </c>
      <c r="T177" s="215">
        <f>S177*H177</f>
        <v>0</v>
      </c>
      <c r="AR177" s="216" t="s">
        <v>193</v>
      </c>
      <c r="AT177" s="216" t="s">
        <v>190</v>
      </c>
      <c r="AU177" s="216" t="s">
        <v>80</v>
      </c>
      <c r="AY177" s="18" t="s">
        <v>118</v>
      </c>
      <c r="BE177" s="217">
        <f>IF(N177="základní",J177,0)</f>
        <v>0</v>
      </c>
      <c r="BF177" s="217">
        <f>IF(N177="snížená",J177,0)</f>
        <v>0</v>
      </c>
      <c r="BG177" s="217">
        <f>IF(N177="zákl. přenesená",J177,0)</f>
        <v>0</v>
      </c>
      <c r="BH177" s="217">
        <f>IF(N177="sníž. přenesená",J177,0)</f>
        <v>0</v>
      </c>
      <c r="BI177" s="217">
        <f>IF(N177="nulová",J177,0)</f>
        <v>0</v>
      </c>
      <c r="BJ177" s="18" t="s">
        <v>78</v>
      </c>
      <c r="BK177" s="217">
        <f>ROUND(I177*H177,2)</f>
        <v>0</v>
      </c>
      <c r="BL177" s="18" t="s">
        <v>184</v>
      </c>
      <c r="BM177" s="216" t="s">
        <v>296</v>
      </c>
    </row>
    <row r="178" s="13" customFormat="1">
      <c r="B178" s="231"/>
      <c r="C178" s="232"/>
      <c r="D178" s="218" t="s">
        <v>129</v>
      </c>
      <c r="E178" s="232"/>
      <c r="F178" s="234" t="s">
        <v>297</v>
      </c>
      <c r="G178" s="232"/>
      <c r="H178" s="235">
        <v>9.9199999999999999</v>
      </c>
      <c r="I178" s="236"/>
      <c r="J178" s="232"/>
      <c r="K178" s="232"/>
      <c r="L178" s="237"/>
      <c r="M178" s="238"/>
      <c r="N178" s="239"/>
      <c r="O178" s="239"/>
      <c r="P178" s="239"/>
      <c r="Q178" s="239"/>
      <c r="R178" s="239"/>
      <c r="S178" s="239"/>
      <c r="T178" s="240"/>
      <c r="AT178" s="241" t="s">
        <v>129</v>
      </c>
      <c r="AU178" s="241" t="s">
        <v>80</v>
      </c>
      <c r="AV178" s="13" t="s">
        <v>80</v>
      </c>
      <c r="AW178" s="13" t="s">
        <v>4</v>
      </c>
      <c r="AX178" s="13" t="s">
        <v>78</v>
      </c>
      <c r="AY178" s="241" t="s">
        <v>118</v>
      </c>
    </row>
    <row r="179" s="1" customFormat="1" ht="16.5" customHeight="1">
      <c r="B179" s="39"/>
      <c r="C179" s="205" t="s">
        <v>298</v>
      </c>
      <c r="D179" s="205" t="s">
        <v>120</v>
      </c>
      <c r="E179" s="206" t="s">
        <v>299</v>
      </c>
      <c r="F179" s="207" t="s">
        <v>300</v>
      </c>
      <c r="G179" s="208" t="s">
        <v>147</v>
      </c>
      <c r="H179" s="209">
        <v>8</v>
      </c>
      <c r="I179" s="210"/>
      <c r="J179" s="211">
        <f>ROUND(I179*H179,2)</f>
        <v>0</v>
      </c>
      <c r="K179" s="207" t="s">
        <v>124</v>
      </c>
      <c r="L179" s="44"/>
      <c r="M179" s="212" t="s">
        <v>19</v>
      </c>
      <c r="N179" s="213" t="s">
        <v>44</v>
      </c>
      <c r="O179" s="84"/>
      <c r="P179" s="214">
        <f>O179*H179</f>
        <v>0</v>
      </c>
      <c r="Q179" s="214">
        <v>0</v>
      </c>
      <c r="R179" s="214">
        <f>Q179*H179</f>
        <v>0</v>
      </c>
      <c r="S179" s="214">
        <v>0</v>
      </c>
      <c r="T179" s="215">
        <f>S179*H179</f>
        <v>0</v>
      </c>
      <c r="AR179" s="216" t="s">
        <v>184</v>
      </c>
      <c r="AT179" s="216" t="s">
        <v>120</v>
      </c>
      <c r="AU179" s="216" t="s">
        <v>80</v>
      </c>
      <c r="AY179" s="18" t="s">
        <v>118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8" t="s">
        <v>78</v>
      </c>
      <c r="BK179" s="217">
        <f>ROUND(I179*H179,2)</f>
        <v>0</v>
      </c>
      <c r="BL179" s="18" t="s">
        <v>184</v>
      </c>
      <c r="BM179" s="216" t="s">
        <v>301</v>
      </c>
    </row>
    <row r="180" s="1" customFormat="1">
      <c r="B180" s="39"/>
      <c r="C180" s="40"/>
      <c r="D180" s="218" t="s">
        <v>127</v>
      </c>
      <c r="E180" s="40"/>
      <c r="F180" s="219" t="s">
        <v>302</v>
      </c>
      <c r="G180" s="40"/>
      <c r="H180" s="40"/>
      <c r="I180" s="130"/>
      <c r="J180" s="40"/>
      <c r="K180" s="40"/>
      <c r="L180" s="44"/>
      <c r="M180" s="220"/>
      <c r="N180" s="84"/>
      <c r="O180" s="84"/>
      <c r="P180" s="84"/>
      <c r="Q180" s="84"/>
      <c r="R180" s="84"/>
      <c r="S180" s="84"/>
      <c r="T180" s="85"/>
      <c r="AT180" s="18" t="s">
        <v>127</v>
      </c>
      <c r="AU180" s="18" t="s">
        <v>80</v>
      </c>
    </row>
    <row r="181" s="1" customFormat="1" ht="16.5" customHeight="1">
      <c r="B181" s="39"/>
      <c r="C181" s="242" t="s">
        <v>303</v>
      </c>
      <c r="D181" s="242" t="s">
        <v>190</v>
      </c>
      <c r="E181" s="243" t="s">
        <v>304</v>
      </c>
      <c r="F181" s="244" t="s">
        <v>305</v>
      </c>
      <c r="G181" s="245" t="s">
        <v>147</v>
      </c>
      <c r="H181" s="246">
        <v>8</v>
      </c>
      <c r="I181" s="247"/>
      <c r="J181" s="248">
        <f>ROUND(I181*H181,2)</f>
        <v>0</v>
      </c>
      <c r="K181" s="244" t="s">
        <v>124</v>
      </c>
      <c r="L181" s="249"/>
      <c r="M181" s="250" t="s">
        <v>19</v>
      </c>
      <c r="N181" s="251" t="s">
        <v>44</v>
      </c>
      <c r="O181" s="84"/>
      <c r="P181" s="214">
        <f>O181*H181</f>
        <v>0</v>
      </c>
      <c r="Q181" s="214">
        <v>0.00016000000000000001</v>
      </c>
      <c r="R181" s="214">
        <f>Q181*H181</f>
        <v>0.0012800000000000001</v>
      </c>
      <c r="S181" s="214">
        <v>0</v>
      </c>
      <c r="T181" s="215">
        <f>S181*H181</f>
        <v>0</v>
      </c>
      <c r="AR181" s="216" t="s">
        <v>193</v>
      </c>
      <c r="AT181" s="216" t="s">
        <v>190</v>
      </c>
      <c r="AU181" s="216" t="s">
        <v>80</v>
      </c>
      <c r="AY181" s="18" t="s">
        <v>118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8" t="s">
        <v>78</v>
      </c>
      <c r="BK181" s="217">
        <f>ROUND(I181*H181,2)</f>
        <v>0</v>
      </c>
      <c r="BL181" s="18" t="s">
        <v>184</v>
      </c>
      <c r="BM181" s="216" t="s">
        <v>306</v>
      </c>
    </row>
    <row r="182" s="1" customFormat="1" ht="16.5" customHeight="1">
      <c r="B182" s="39"/>
      <c r="C182" s="242" t="s">
        <v>193</v>
      </c>
      <c r="D182" s="242" t="s">
        <v>190</v>
      </c>
      <c r="E182" s="243" t="s">
        <v>307</v>
      </c>
      <c r="F182" s="244" t="s">
        <v>308</v>
      </c>
      <c r="G182" s="245" t="s">
        <v>284</v>
      </c>
      <c r="H182" s="246">
        <v>0.80000000000000004</v>
      </c>
      <c r="I182" s="247"/>
      <c r="J182" s="248">
        <f>ROUND(I182*H182,2)</f>
        <v>0</v>
      </c>
      <c r="K182" s="244" t="s">
        <v>124</v>
      </c>
      <c r="L182" s="249"/>
      <c r="M182" s="250" t="s">
        <v>19</v>
      </c>
      <c r="N182" s="251" t="s">
        <v>44</v>
      </c>
      <c r="O182" s="84"/>
      <c r="P182" s="214">
        <f>O182*H182</f>
        <v>0</v>
      </c>
      <c r="Q182" s="214">
        <v>1</v>
      </c>
      <c r="R182" s="214">
        <f>Q182*H182</f>
        <v>0.80000000000000004</v>
      </c>
      <c r="S182" s="214">
        <v>0</v>
      </c>
      <c r="T182" s="215">
        <f>S182*H182</f>
        <v>0</v>
      </c>
      <c r="AR182" s="216" t="s">
        <v>193</v>
      </c>
      <c r="AT182" s="216" t="s">
        <v>190</v>
      </c>
      <c r="AU182" s="216" t="s">
        <v>80</v>
      </c>
      <c r="AY182" s="18" t="s">
        <v>118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8" t="s">
        <v>78</v>
      </c>
      <c r="BK182" s="217">
        <f>ROUND(I182*H182,2)</f>
        <v>0</v>
      </c>
      <c r="BL182" s="18" t="s">
        <v>184</v>
      </c>
      <c r="BM182" s="216" t="s">
        <v>309</v>
      </c>
    </row>
    <row r="183" s="13" customFormat="1">
      <c r="B183" s="231"/>
      <c r="C183" s="232"/>
      <c r="D183" s="218" t="s">
        <v>129</v>
      </c>
      <c r="E183" s="233" t="s">
        <v>19</v>
      </c>
      <c r="F183" s="234" t="s">
        <v>310</v>
      </c>
      <c r="G183" s="232"/>
      <c r="H183" s="235">
        <v>0.80000000000000004</v>
      </c>
      <c r="I183" s="236"/>
      <c r="J183" s="232"/>
      <c r="K183" s="232"/>
      <c r="L183" s="237"/>
      <c r="M183" s="238"/>
      <c r="N183" s="239"/>
      <c r="O183" s="239"/>
      <c r="P183" s="239"/>
      <c r="Q183" s="239"/>
      <c r="R183" s="239"/>
      <c r="S183" s="239"/>
      <c r="T183" s="240"/>
      <c r="AT183" s="241" t="s">
        <v>129</v>
      </c>
      <c r="AU183" s="241" t="s">
        <v>80</v>
      </c>
      <c r="AV183" s="13" t="s">
        <v>80</v>
      </c>
      <c r="AW183" s="13" t="s">
        <v>35</v>
      </c>
      <c r="AX183" s="13" t="s">
        <v>78</v>
      </c>
      <c r="AY183" s="241" t="s">
        <v>118</v>
      </c>
    </row>
    <row r="184" s="1" customFormat="1" ht="16.5" customHeight="1">
      <c r="B184" s="39"/>
      <c r="C184" s="242" t="s">
        <v>311</v>
      </c>
      <c r="D184" s="242" t="s">
        <v>190</v>
      </c>
      <c r="E184" s="243" t="s">
        <v>312</v>
      </c>
      <c r="F184" s="244" t="s">
        <v>313</v>
      </c>
      <c r="G184" s="245" t="s">
        <v>183</v>
      </c>
      <c r="H184" s="246">
        <v>8</v>
      </c>
      <c r="I184" s="247"/>
      <c r="J184" s="248">
        <f>ROUND(I184*H184,2)</f>
        <v>0</v>
      </c>
      <c r="K184" s="244" t="s">
        <v>19</v>
      </c>
      <c r="L184" s="249"/>
      <c r="M184" s="250" t="s">
        <v>19</v>
      </c>
      <c r="N184" s="251" t="s">
        <v>44</v>
      </c>
      <c r="O184" s="84"/>
      <c r="P184" s="214">
        <f>O184*H184</f>
        <v>0</v>
      </c>
      <c r="Q184" s="214">
        <v>0</v>
      </c>
      <c r="R184" s="214">
        <f>Q184*H184</f>
        <v>0</v>
      </c>
      <c r="S184" s="214">
        <v>0</v>
      </c>
      <c r="T184" s="215">
        <f>S184*H184</f>
        <v>0</v>
      </c>
      <c r="AR184" s="216" t="s">
        <v>314</v>
      </c>
      <c r="AT184" s="216" t="s">
        <v>190</v>
      </c>
      <c r="AU184" s="216" t="s">
        <v>80</v>
      </c>
      <c r="AY184" s="18" t="s">
        <v>118</v>
      </c>
      <c r="BE184" s="217">
        <f>IF(N184="základní",J184,0)</f>
        <v>0</v>
      </c>
      <c r="BF184" s="217">
        <f>IF(N184="snížená",J184,0)</f>
        <v>0</v>
      </c>
      <c r="BG184" s="217">
        <f>IF(N184="zákl. přenesená",J184,0)</f>
        <v>0</v>
      </c>
      <c r="BH184" s="217">
        <f>IF(N184="sníž. přenesená",J184,0)</f>
        <v>0</v>
      </c>
      <c r="BI184" s="217">
        <f>IF(N184="nulová",J184,0)</f>
        <v>0</v>
      </c>
      <c r="BJ184" s="18" t="s">
        <v>78</v>
      </c>
      <c r="BK184" s="217">
        <f>ROUND(I184*H184,2)</f>
        <v>0</v>
      </c>
      <c r="BL184" s="18" t="s">
        <v>314</v>
      </c>
      <c r="BM184" s="216" t="s">
        <v>315</v>
      </c>
    </row>
    <row r="185" s="1" customFormat="1" ht="24" customHeight="1">
      <c r="B185" s="39"/>
      <c r="C185" s="205" t="s">
        <v>316</v>
      </c>
      <c r="D185" s="205" t="s">
        <v>120</v>
      </c>
      <c r="E185" s="206" t="s">
        <v>317</v>
      </c>
      <c r="F185" s="207" t="s">
        <v>318</v>
      </c>
      <c r="G185" s="208" t="s">
        <v>147</v>
      </c>
      <c r="H185" s="209">
        <v>1</v>
      </c>
      <c r="I185" s="210"/>
      <c r="J185" s="211">
        <f>ROUND(I185*H185,2)</f>
        <v>0</v>
      </c>
      <c r="K185" s="207" t="s">
        <v>124</v>
      </c>
      <c r="L185" s="44"/>
      <c r="M185" s="212" t="s">
        <v>19</v>
      </c>
      <c r="N185" s="213" t="s">
        <v>44</v>
      </c>
      <c r="O185" s="84"/>
      <c r="P185" s="214">
        <f>O185*H185</f>
        <v>0</v>
      </c>
      <c r="Q185" s="214">
        <v>0</v>
      </c>
      <c r="R185" s="214">
        <f>Q185*H185</f>
        <v>0</v>
      </c>
      <c r="S185" s="214">
        <v>0</v>
      </c>
      <c r="T185" s="215">
        <f>S185*H185</f>
        <v>0</v>
      </c>
      <c r="AR185" s="216" t="s">
        <v>184</v>
      </c>
      <c r="AT185" s="216" t="s">
        <v>120</v>
      </c>
      <c r="AU185" s="216" t="s">
        <v>80</v>
      </c>
      <c r="AY185" s="18" t="s">
        <v>118</v>
      </c>
      <c r="BE185" s="217">
        <f>IF(N185="základní",J185,0)</f>
        <v>0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8" t="s">
        <v>78</v>
      </c>
      <c r="BK185" s="217">
        <f>ROUND(I185*H185,2)</f>
        <v>0</v>
      </c>
      <c r="BL185" s="18" t="s">
        <v>184</v>
      </c>
      <c r="BM185" s="216" t="s">
        <v>319</v>
      </c>
    </row>
    <row r="186" s="1" customFormat="1">
      <c r="B186" s="39"/>
      <c r="C186" s="40"/>
      <c r="D186" s="218" t="s">
        <v>127</v>
      </c>
      <c r="E186" s="40"/>
      <c r="F186" s="219" t="s">
        <v>320</v>
      </c>
      <c r="G186" s="40"/>
      <c r="H186" s="40"/>
      <c r="I186" s="130"/>
      <c r="J186" s="40"/>
      <c r="K186" s="40"/>
      <c r="L186" s="44"/>
      <c r="M186" s="220"/>
      <c r="N186" s="84"/>
      <c r="O186" s="84"/>
      <c r="P186" s="84"/>
      <c r="Q186" s="84"/>
      <c r="R186" s="84"/>
      <c r="S186" s="84"/>
      <c r="T186" s="85"/>
      <c r="AT186" s="18" t="s">
        <v>127</v>
      </c>
      <c r="AU186" s="18" t="s">
        <v>80</v>
      </c>
    </row>
    <row r="187" s="1" customFormat="1" ht="16.5" customHeight="1">
      <c r="B187" s="39"/>
      <c r="C187" s="205" t="s">
        <v>321</v>
      </c>
      <c r="D187" s="205" t="s">
        <v>120</v>
      </c>
      <c r="E187" s="206" t="s">
        <v>322</v>
      </c>
      <c r="F187" s="207" t="s">
        <v>323</v>
      </c>
      <c r="G187" s="208" t="s">
        <v>183</v>
      </c>
      <c r="H187" s="209">
        <v>35.299999999999997</v>
      </c>
      <c r="I187" s="210"/>
      <c r="J187" s="211">
        <f>ROUND(I187*H187,2)</f>
        <v>0</v>
      </c>
      <c r="K187" s="207" t="s">
        <v>124</v>
      </c>
      <c r="L187" s="44"/>
      <c r="M187" s="212" t="s">
        <v>19</v>
      </c>
      <c r="N187" s="213" t="s">
        <v>44</v>
      </c>
      <c r="O187" s="84"/>
      <c r="P187" s="214">
        <f>O187*H187</f>
        <v>0</v>
      </c>
      <c r="Q187" s="214">
        <v>0</v>
      </c>
      <c r="R187" s="214">
        <f>Q187*H187</f>
        <v>0</v>
      </c>
      <c r="S187" s="214">
        <v>0</v>
      </c>
      <c r="T187" s="215">
        <f>S187*H187</f>
        <v>0</v>
      </c>
      <c r="AR187" s="216" t="s">
        <v>184</v>
      </c>
      <c r="AT187" s="216" t="s">
        <v>120</v>
      </c>
      <c r="AU187" s="216" t="s">
        <v>80</v>
      </c>
      <c r="AY187" s="18" t="s">
        <v>118</v>
      </c>
      <c r="BE187" s="217">
        <f>IF(N187="základní",J187,0)</f>
        <v>0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18" t="s">
        <v>78</v>
      </c>
      <c r="BK187" s="217">
        <f>ROUND(I187*H187,2)</f>
        <v>0</v>
      </c>
      <c r="BL187" s="18" t="s">
        <v>184</v>
      </c>
      <c r="BM187" s="216" t="s">
        <v>324</v>
      </c>
    </row>
    <row r="188" s="12" customFormat="1">
      <c r="B188" s="221"/>
      <c r="C188" s="222"/>
      <c r="D188" s="218" t="s">
        <v>129</v>
      </c>
      <c r="E188" s="223" t="s">
        <v>19</v>
      </c>
      <c r="F188" s="224" t="s">
        <v>279</v>
      </c>
      <c r="G188" s="222"/>
      <c r="H188" s="223" t="s">
        <v>19</v>
      </c>
      <c r="I188" s="225"/>
      <c r="J188" s="222"/>
      <c r="K188" s="222"/>
      <c r="L188" s="226"/>
      <c r="M188" s="227"/>
      <c r="N188" s="228"/>
      <c r="O188" s="228"/>
      <c r="P188" s="228"/>
      <c r="Q188" s="228"/>
      <c r="R188" s="228"/>
      <c r="S188" s="228"/>
      <c r="T188" s="229"/>
      <c r="AT188" s="230" t="s">
        <v>129</v>
      </c>
      <c r="AU188" s="230" t="s">
        <v>80</v>
      </c>
      <c r="AV188" s="12" t="s">
        <v>78</v>
      </c>
      <c r="AW188" s="12" t="s">
        <v>35</v>
      </c>
      <c r="AX188" s="12" t="s">
        <v>73</v>
      </c>
      <c r="AY188" s="230" t="s">
        <v>118</v>
      </c>
    </row>
    <row r="189" s="13" customFormat="1">
      <c r="B189" s="231"/>
      <c r="C189" s="232"/>
      <c r="D189" s="218" t="s">
        <v>129</v>
      </c>
      <c r="E189" s="233" t="s">
        <v>19</v>
      </c>
      <c r="F189" s="234" t="s">
        <v>325</v>
      </c>
      <c r="G189" s="232"/>
      <c r="H189" s="235">
        <v>35.299999999999997</v>
      </c>
      <c r="I189" s="236"/>
      <c r="J189" s="232"/>
      <c r="K189" s="232"/>
      <c r="L189" s="237"/>
      <c r="M189" s="238"/>
      <c r="N189" s="239"/>
      <c r="O189" s="239"/>
      <c r="P189" s="239"/>
      <c r="Q189" s="239"/>
      <c r="R189" s="239"/>
      <c r="S189" s="239"/>
      <c r="T189" s="240"/>
      <c r="AT189" s="241" t="s">
        <v>129</v>
      </c>
      <c r="AU189" s="241" t="s">
        <v>80</v>
      </c>
      <c r="AV189" s="13" t="s">
        <v>80</v>
      </c>
      <c r="AW189" s="13" t="s">
        <v>35</v>
      </c>
      <c r="AX189" s="13" t="s">
        <v>78</v>
      </c>
      <c r="AY189" s="241" t="s">
        <v>118</v>
      </c>
    </row>
    <row r="190" s="1" customFormat="1" ht="16.5" customHeight="1">
      <c r="B190" s="39"/>
      <c r="C190" s="242" t="s">
        <v>326</v>
      </c>
      <c r="D190" s="242" t="s">
        <v>190</v>
      </c>
      <c r="E190" s="243" t="s">
        <v>327</v>
      </c>
      <c r="F190" s="244" t="s">
        <v>328</v>
      </c>
      <c r="G190" s="245" t="s">
        <v>183</v>
      </c>
      <c r="H190" s="246">
        <v>38.829999999999998</v>
      </c>
      <c r="I190" s="247"/>
      <c r="J190" s="248">
        <f>ROUND(I190*H190,2)</f>
        <v>0</v>
      </c>
      <c r="K190" s="244" t="s">
        <v>19</v>
      </c>
      <c r="L190" s="249"/>
      <c r="M190" s="250" t="s">
        <v>19</v>
      </c>
      <c r="N190" s="251" t="s">
        <v>44</v>
      </c>
      <c r="O190" s="84"/>
      <c r="P190" s="214">
        <f>O190*H190</f>
        <v>0</v>
      </c>
      <c r="Q190" s="214">
        <v>0</v>
      </c>
      <c r="R190" s="214">
        <f>Q190*H190</f>
        <v>0</v>
      </c>
      <c r="S190" s="214">
        <v>0</v>
      </c>
      <c r="T190" s="215">
        <f>S190*H190</f>
        <v>0</v>
      </c>
      <c r="AR190" s="216" t="s">
        <v>193</v>
      </c>
      <c r="AT190" s="216" t="s">
        <v>190</v>
      </c>
      <c r="AU190" s="216" t="s">
        <v>80</v>
      </c>
      <c r="AY190" s="18" t="s">
        <v>118</v>
      </c>
      <c r="BE190" s="217">
        <f>IF(N190="základní",J190,0)</f>
        <v>0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18" t="s">
        <v>78</v>
      </c>
      <c r="BK190" s="217">
        <f>ROUND(I190*H190,2)</f>
        <v>0</v>
      </c>
      <c r="BL190" s="18" t="s">
        <v>184</v>
      </c>
      <c r="BM190" s="216" t="s">
        <v>329</v>
      </c>
    </row>
    <row r="191" s="13" customFormat="1">
      <c r="B191" s="231"/>
      <c r="C191" s="232"/>
      <c r="D191" s="218" t="s">
        <v>129</v>
      </c>
      <c r="E191" s="232"/>
      <c r="F191" s="234" t="s">
        <v>330</v>
      </c>
      <c r="G191" s="232"/>
      <c r="H191" s="235">
        <v>38.829999999999998</v>
      </c>
      <c r="I191" s="236"/>
      <c r="J191" s="232"/>
      <c r="K191" s="232"/>
      <c r="L191" s="237"/>
      <c r="M191" s="238"/>
      <c r="N191" s="239"/>
      <c r="O191" s="239"/>
      <c r="P191" s="239"/>
      <c r="Q191" s="239"/>
      <c r="R191" s="239"/>
      <c r="S191" s="239"/>
      <c r="T191" s="240"/>
      <c r="AT191" s="241" t="s">
        <v>129</v>
      </c>
      <c r="AU191" s="241" t="s">
        <v>80</v>
      </c>
      <c r="AV191" s="13" t="s">
        <v>80</v>
      </c>
      <c r="AW191" s="13" t="s">
        <v>4</v>
      </c>
      <c r="AX191" s="13" t="s">
        <v>78</v>
      </c>
      <c r="AY191" s="241" t="s">
        <v>118</v>
      </c>
    </row>
    <row r="192" s="1" customFormat="1" ht="16.5" customHeight="1">
      <c r="B192" s="39"/>
      <c r="C192" s="205" t="s">
        <v>331</v>
      </c>
      <c r="D192" s="205" t="s">
        <v>120</v>
      </c>
      <c r="E192" s="206" t="s">
        <v>332</v>
      </c>
      <c r="F192" s="207" t="s">
        <v>333</v>
      </c>
      <c r="G192" s="208" t="s">
        <v>183</v>
      </c>
      <c r="H192" s="209">
        <v>29.5</v>
      </c>
      <c r="I192" s="210"/>
      <c r="J192" s="211">
        <f>ROUND(I192*H192,2)</f>
        <v>0</v>
      </c>
      <c r="K192" s="207" t="s">
        <v>19</v>
      </c>
      <c r="L192" s="44"/>
      <c r="M192" s="212" t="s">
        <v>19</v>
      </c>
      <c r="N192" s="213" t="s">
        <v>44</v>
      </c>
      <c r="O192" s="84"/>
      <c r="P192" s="214">
        <f>O192*H192</f>
        <v>0</v>
      </c>
      <c r="Q192" s="214">
        <v>0</v>
      </c>
      <c r="R192" s="214">
        <f>Q192*H192</f>
        <v>0</v>
      </c>
      <c r="S192" s="214">
        <v>0</v>
      </c>
      <c r="T192" s="215">
        <f>S192*H192</f>
        <v>0</v>
      </c>
      <c r="AR192" s="216" t="s">
        <v>184</v>
      </c>
      <c r="AT192" s="216" t="s">
        <v>120</v>
      </c>
      <c r="AU192" s="216" t="s">
        <v>80</v>
      </c>
      <c r="AY192" s="18" t="s">
        <v>118</v>
      </c>
      <c r="BE192" s="217">
        <f>IF(N192="základní",J192,0)</f>
        <v>0</v>
      </c>
      <c r="BF192" s="217">
        <f>IF(N192="snížená",J192,0)</f>
        <v>0</v>
      </c>
      <c r="BG192" s="217">
        <f>IF(N192="zákl. přenesená",J192,0)</f>
        <v>0</v>
      </c>
      <c r="BH192" s="217">
        <f>IF(N192="sníž. přenesená",J192,0)</f>
        <v>0</v>
      </c>
      <c r="BI192" s="217">
        <f>IF(N192="nulová",J192,0)</f>
        <v>0</v>
      </c>
      <c r="BJ192" s="18" t="s">
        <v>78</v>
      </c>
      <c r="BK192" s="217">
        <f>ROUND(I192*H192,2)</f>
        <v>0</v>
      </c>
      <c r="BL192" s="18" t="s">
        <v>184</v>
      </c>
      <c r="BM192" s="216" t="s">
        <v>334</v>
      </c>
    </row>
    <row r="193" s="1" customFormat="1">
      <c r="B193" s="39"/>
      <c r="C193" s="40"/>
      <c r="D193" s="218" t="s">
        <v>335</v>
      </c>
      <c r="E193" s="40"/>
      <c r="F193" s="219" t="s">
        <v>336</v>
      </c>
      <c r="G193" s="40"/>
      <c r="H193" s="40"/>
      <c r="I193" s="130"/>
      <c r="J193" s="40"/>
      <c r="K193" s="40"/>
      <c r="L193" s="44"/>
      <c r="M193" s="220"/>
      <c r="N193" s="84"/>
      <c r="O193" s="84"/>
      <c r="P193" s="84"/>
      <c r="Q193" s="84"/>
      <c r="R193" s="84"/>
      <c r="S193" s="84"/>
      <c r="T193" s="85"/>
      <c r="AT193" s="18" t="s">
        <v>335</v>
      </c>
      <c r="AU193" s="18" t="s">
        <v>80</v>
      </c>
    </row>
    <row r="194" s="12" customFormat="1">
      <c r="B194" s="221"/>
      <c r="C194" s="222"/>
      <c r="D194" s="218" t="s">
        <v>129</v>
      </c>
      <c r="E194" s="223" t="s">
        <v>19</v>
      </c>
      <c r="F194" s="224" t="s">
        <v>279</v>
      </c>
      <c r="G194" s="222"/>
      <c r="H194" s="223" t="s">
        <v>19</v>
      </c>
      <c r="I194" s="225"/>
      <c r="J194" s="222"/>
      <c r="K194" s="222"/>
      <c r="L194" s="226"/>
      <c r="M194" s="227"/>
      <c r="N194" s="228"/>
      <c r="O194" s="228"/>
      <c r="P194" s="228"/>
      <c r="Q194" s="228"/>
      <c r="R194" s="228"/>
      <c r="S194" s="228"/>
      <c r="T194" s="229"/>
      <c r="AT194" s="230" t="s">
        <v>129</v>
      </c>
      <c r="AU194" s="230" t="s">
        <v>80</v>
      </c>
      <c r="AV194" s="12" t="s">
        <v>78</v>
      </c>
      <c r="AW194" s="12" t="s">
        <v>35</v>
      </c>
      <c r="AX194" s="12" t="s">
        <v>73</v>
      </c>
      <c r="AY194" s="230" t="s">
        <v>118</v>
      </c>
    </row>
    <row r="195" s="13" customFormat="1">
      <c r="B195" s="231"/>
      <c r="C195" s="232"/>
      <c r="D195" s="218" t="s">
        <v>129</v>
      </c>
      <c r="E195" s="233" t="s">
        <v>19</v>
      </c>
      <c r="F195" s="234" t="s">
        <v>337</v>
      </c>
      <c r="G195" s="232"/>
      <c r="H195" s="235">
        <v>29.5</v>
      </c>
      <c r="I195" s="236"/>
      <c r="J195" s="232"/>
      <c r="K195" s="232"/>
      <c r="L195" s="237"/>
      <c r="M195" s="238"/>
      <c r="N195" s="239"/>
      <c r="O195" s="239"/>
      <c r="P195" s="239"/>
      <c r="Q195" s="239"/>
      <c r="R195" s="239"/>
      <c r="S195" s="239"/>
      <c r="T195" s="240"/>
      <c r="AT195" s="241" t="s">
        <v>129</v>
      </c>
      <c r="AU195" s="241" t="s">
        <v>80</v>
      </c>
      <c r="AV195" s="13" t="s">
        <v>80</v>
      </c>
      <c r="AW195" s="13" t="s">
        <v>35</v>
      </c>
      <c r="AX195" s="13" t="s">
        <v>78</v>
      </c>
      <c r="AY195" s="241" t="s">
        <v>118</v>
      </c>
    </row>
    <row r="196" s="1" customFormat="1" ht="24" customHeight="1">
      <c r="B196" s="39"/>
      <c r="C196" s="242" t="s">
        <v>338</v>
      </c>
      <c r="D196" s="242" t="s">
        <v>190</v>
      </c>
      <c r="E196" s="243" t="s">
        <v>339</v>
      </c>
      <c r="F196" s="244" t="s">
        <v>340</v>
      </c>
      <c r="G196" s="245" t="s">
        <v>183</v>
      </c>
      <c r="H196" s="246">
        <v>32.450000000000003</v>
      </c>
      <c r="I196" s="247"/>
      <c r="J196" s="248">
        <f>ROUND(I196*H196,2)</f>
        <v>0</v>
      </c>
      <c r="K196" s="244" t="s">
        <v>19</v>
      </c>
      <c r="L196" s="249"/>
      <c r="M196" s="250" t="s">
        <v>19</v>
      </c>
      <c r="N196" s="251" t="s">
        <v>44</v>
      </c>
      <c r="O196" s="84"/>
      <c r="P196" s="214">
        <f>O196*H196</f>
        <v>0</v>
      </c>
      <c r="Q196" s="214">
        <v>0</v>
      </c>
      <c r="R196" s="214">
        <f>Q196*H196</f>
        <v>0</v>
      </c>
      <c r="S196" s="214">
        <v>0</v>
      </c>
      <c r="T196" s="215">
        <f>S196*H196</f>
        <v>0</v>
      </c>
      <c r="AR196" s="216" t="s">
        <v>193</v>
      </c>
      <c r="AT196" s="216" t="s">
        <v>190</v>
      </c>
      <c r="AU196" s="216" t="s">
        <v>80</v>
      </c>
      <c r="AY196" s="18" t="s">
        <v>118</v>
      </c>
      <c r="BE196" s="217">
        <f>IF(N196="základní",J196,0)</f>
        <v>0</v>
      </c>
      <c r="BF196" s="217">
        <f>IF(N196="snížená",J196,0)</f>
        <v>0</v>
      </c>
      <c r="BG196" s="217">
        <f>IF(N196="zákl. přenesená",J196,0)</f>
        <v>0</v>
      </c>
      <c r="BH196" s="217">
        <f>IF(N196="sníž. přenesená",J196,0)</f>
        <v>0</v>
      </c>
      <c r="BI196" s="217">
        <f>IF(N196="nulová",J196,0)</f>
        <v>0</v>
      </c>
      <c r="BJ196" s="18" t="s">
        <v>78</v>
      </c>
      <c r="BK196" s="217">
        <f>ROUND(I196*H196,2)</f>
        <v>0</v>
      </c>
      <c r="BL196" s="18" t="s">
        <v>184</v>
      </c>
      <c r="BM196" s="216" t="s">
        <v>341</v>
      </c>
    </row>
    <row r="197" s="13" customFormat="1">
      <c r="B197" s="231"/>
      <c r="C197" s="232"/>
      <c r="D197" s="218" t="s">
        <v>129</v>
      </c>
      <c r="E197" s="232"/>
      <c r="F197" s="234" t="s">
        <v>342</v>
      </c>
      <c r="G197" s="232"/>
      <c r="H197" s="235">
        <v>32.450000000000003</v>
      </c>
      <c r="I197" s="236"/>
      <c r="J197" s="232"/>
      <c r="K197" s="232"/>
      <c r="L197" s="237"/>
      <c r="M197" s="238"/>
      <c r="N197" s="239"/>
      <c r="O197" s="239"/>
      <c r="P197" s="239"/>
      <c r="Q197" s="239"/>
      <c r="R197" s="239"/>
      <c r="S197" s="239"/>
      <c r="T197" s="240"/>
      <c r="AT197" s="241" t="s">
        <v>129</v>
      </c>
      <c r="AU197" s="241" t="s">
        <v>80</v>
      </c>
      <c r="AV197" s="13" t="s">
        <v>80</v>
      </c>
      <c r="AW197" s="13" t="s">
        <v>4</v>
      </c>
      <c r="AX197" s="13" t="s">
        <v>78</v>
      </c>
      <c r="AY197" s="241" t="s">
        <v>118</v>
      </c>
    </row>
    <row r="198" s="1" customFormat="1" ht="16.5" customHeight="1">
      <c r="B198" s="39"/>
      <c r="C198" s="242" t="s">
        <v>343</v>
      </c>
      <c r="D198" s="242" t="s">
        <v>190</v>
      </c>
      <c r="E198" s="243" t="s">
        <v>344</v>
      </c>
      <c r="F198" s="244" t="s">
        <v>345</v>
      </c>
      <c r="G198" s="245" t="s">
        <v>346</v>
      </c>
      <c r="H198" s="246">
        <v>2.3999999999999999</v>
      </c>
      <c r="I198" s="247"/>
      <c r="J198" s="248">
        <f>ROUND(I198*H198,2)</f>
        <v>0</v>
      </c>
      <c r="K198" s="244" t="s">
        <v>19</v>
      </c>
      <c r="L198" s="249"/>
      <c r="M198" s="250" t="s">
        <v>19</v>
      </c>
      <c r="N198" s="251" t="s">
        <v>44</v>
      </c>
      <c r="O198" s="84"/>
      <c r="P198" s="214">
        <f>O198*H198</f>
        <v>0</v>
      </c>
      <c r="Q198" s="214">
        <v>0</v>
      </c>
      <c r="R198" s="214">
        <f>Q198*H198</f>
        <v>0</v>
      </c>
      <c r="S198" s="214">
        <v>0</v>
      </c>
      <c r="T198" s="215">
        <f>S198*H198</f>
        <v>0</v>
      </c>
      <c r="AR198" s="216" t="s">
        <v>193</v>
      </c>
      <c r="AT198" s="216" t="s">
        <v>190</v>
      </c>
      <c r="AU198" s="216" t="s">
        <v>80</v>
      </c>
      <c r="AY198" s="18" t="s">
        <v>118</v>
      </c>
      <c r="BE198" s="217">
        <f>IF(N198="základní",J198,0)</f>
        <v>0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8" t="s">
        <v>78</v>
      </c>
      <c r="BK198" s="217">
        <f>ROUND(I198*H198,2)</f>
        <v>0</v>
      </c>
      <c r="BL198" s="18" t="s">
        <v>184</v>
      </c>
      <c r="BM198" s="216" t="s">
        <v>347</v>
      </c>
    </row>
    <row r="199" s="12" customFormat="1">
      <c r="B199" s="221"/>
      <c r="C199" s="222"/>
      <c r="D199" s="218" t="s">
        <v>129</v>
      </c>
      <c r="E199" s="223" t="s">
        <v>19</v>
      </c>
      <c r="F199" s="224" t="s">
        <v>279</v>
      </c>
      <c r="G199" s="222"/>
      <c r="H199" s="223" t="s">
        <v>19</v>
      </c>
      <c r="I199" s="225"/>
      <c r="J199" s="222"/>
      <c r="K199" s="222"/>
      <c r="L199" s="226"/>
      <c r="M199" s="227"/>
      <c r="N199" s="228"/>
      <c r="O199" s="228"/>
      <c r="P199" s="228"/>
      <c r="Q199" s="228"/>
      <c r="R199" s="228"/>
      <c r="S199" s="228"/>
      <c r="T199" s="229"/>
      <c r="AT199" s="230" t="s">
        <v>129</v>
      </c>
      <c r="AU199" s="230" t="s">
        <v>80</v>
      </c>
      <c r="AV199" s="12" t="s">
        <v>78</v>
      </c>
      <c r="AW199" s="12" t="s">
        <v>35</v>
      </c>
      <c r="AX199" s="12" t="s">
        <v>73</v>
      </c>
      <c r="AY199" s="230" t="s">
        <v>118</v>
      </c>
    </row>
    <row r="200" s="13" customFormat="1">
      <c r="B200" s="231"/>
      <c r="C200" s="232"/>
      <c r="D200" s="218" t="s">
        <v>129</v>
      </c>
      <c r="E200" s="233" t="s">
        <v>19</v>
      </c>
      <c r="F200" s="234" t="s">
        <v>348</v>
      </c>
      <c r="G200" s="232"/>
      <c r="H200" s="235">
        <v>1.2</v>
      </c>
      <c r="I200" s="236"/>
      <c r="J200" s="232"/>
      <c r="K200" s="232"/>
      <c r="L200" s="237"/>
      <c r="M200" s="238"/>
      <c r="N200" s="239"/>
      <c r="O200" s="239"/>
      <c r="P200" s="239"/>
      <c r="Q200" s="239"/>
      <c r="R200" s="239"/>
      <c r="S200" s="239"/>
      <c r="T200" s="240"/>
      <c r="AT200" s="241" t="s">
        <v>129</v>
      </c>
      <c r="AU200" s="241" t="s">
        <v>80</v>
      </c>
      <c r="AV200" s="13" t="s">
        <v>80</v>
      </c>
      <c r="AW200" s="13" t="s">
        <v>35</v>
      </c>
      <c r="AX200" s="13" t="s">
        <v>73</v>
      </c>
      <c r="AY200" s="241" t="s">
        <v>118</v>
      </c>
    </row>
    <row r="201" s="13" customFormat="1">
      <c r="B201" s="231"/>
      <c r="C201" s="232"/>
      <c r="D201" s="218" t="s">
        <v>129</v>
      </c>
      <c r="E201" s="233" t="s">
        <v>19</v>
      </c>
      <c r="F201" s="234" t="s">
        <v>348</v>
      </c>
      <c r="G201" s="232"/>
      <c r="H201" s="235">
        <v>1.2</v>
      </c>
      <c r="I201" s="236"/>
      <c r="J201" s="232"/>
      <c r="K201" s="232"/>
      <c r="L201" s="237"/>
      <c r="M201" s="238"/>
      <c r="N201" s="239"/>
      <c r="O201" s="239"/>
      <c r="P201" s="239"/>
      <c r="Q201" s="239"/>
      <c r="R201" s="239"/>
      <c r="S201" s="239"/>
      <c r="T201" s="240"/>
      <c r="AT201" s="241" t="s">
        <v>129</v>
      </c>
      <c r="AU201" s="241" t="s">
        <v>80</v>
      </c>
      <c r="AV201" s="13" t="s">
        <v>80</v>
      </c>
      <c r="AW201" s="13" t="s">
        <v>35</v>
      </c>
      <c r="AX201" s="13" t="s">
        <v>73</v>
      </c>
      <c r="AY201" s="241" t="s">
        <v>118</v>
      </c>
    </row>
    <row r="202" s="15" customFormat="1">
      <c r="B202" s="263"/>
      <c r="C202" s="264"/>
      <c r="D202" s="218" t="s">
        <v>129</v>
      </c>
      <c r="E202" s="265" t="s">
        <v>19</v>
      </c>
      <c r="F202" s="266" t="s">
        <v>211</v>
      </c>
      <c r="G202" s="264"/>
      <c r="H202" s="267">
        <v>2.3999999999999999</v>
      </c>
      <c r="I202" s="268"/>
      <c r="J202" s="264"/>
      <c r="K202" s="264"/>
      <c r="L202" s="269"/>
      <c r="M202" s="270"/>
      <c r="N202" s="271"/>
      <c r="O202" s="271"/>
      <c r="P202" s="271"/>
      <c r="Q202" s="271"/>
      <c r="R202" s="271"/>
      <c r="S202" s="271"/>
      <c r="T202" s="272"/>
      <c r="AT202" s="273" t="s">
        <v>129</v>
      </c>
      <c r="AU202" s="273" t="s">
        <v>80</v>
      </c>
      <c r="AV202" s="15" t="s">
        <v>125</v>
      </c>
      <c r="AW202" s="15" t="s">
        <v>35</v>
      </c>
      <c r="AX202" s="15" t="s">
        <v>78</v>
      </c>
      <c r="AY202" s="273" t="s">
        <v>118</v>
      </c>
    </row>
    <row r="203" s="1" customFormat="1" ht="16.5" customHeight="1">
      <c r="B203" s="39"/>
      <c r="C203" s="242" t="s">
        <v>349</v>
      </c>
      <c r="D203" s="242" t="s">
        <v>190</v>
      </c>
      <c r="E203" s="243" t="s">
        <v>350</v>
      </c>
      <c r="F203" s="244" t="s">
        <v>351</v>
      </c>
      <c r="G203" s="245" t="s">
        <v>352</v>
      </c>
      <c r="H203" s="246">
        <v>1</v>
      </c>
      <c r="I203" s="247"/>
      <c r="J203" s="248">
        <f>ROUND(I203*H203,2)</f>
        <v>0</v>
      </c>
      <c r="K203" s="244" t="s">
        <v>19</v>
      </c>
      <c r="L203" s="249"/>
      <c r="M203" s="250" t="s">
        <v>19</v>
      </c>
      <c r="N203" s="251" t="s">
        <v>44</v>
      </c>
      <c r="O203" s="84"/>
      <c r="P203" s="214">
        <f>O203*H203</f>
        <v>0</v>
      </c>
      <c r="Q203" s="214">
        <v>0</v>
      </c>
      <c r="R203" s="214">
        <f>Q203*H203</f>
        <v>0</v>
      </c>
      <c r="S203" s="214">
        <v>0</v>
      </c>
      <c r="T203" s="215">
        <f>S203*H203</f>
        <v>0</v>
      </c>
      <c r="AR203" s="216" t="s">
        <v>353</v>
      </c>
      <c r="AT203" s="216" t="s">
        <v>190</v>
      </c>
      <c r="AU203" s="216" t="s">
        <v>80</v>
      </c>
      <c r="AY203" s="18" t="s">
        <v>118</v>
      </c>
      <c r="BE203" s="217">
        <f>IF(N203="základní",J203,0)</f>
        <v>0</v>
      </c>
      <c r="BF203" s="217">
        <f>IF(N203="snížená",J203,0)</f>
        <v>0</v>
      </c>
      <c r="BG203" s="217">
        <f>IF(N203="zákl. přenesená",J203,0)</f>
        <v>0</v>
      </c>
      <c r="BH203" s="217">
        <f>IF(N203="sníž. přenesená",J203,0)</f>
        <v>0</v>
      </c>
      <c r="BI203" s="217">
        <f>IF(N203="nulová",J203,0)</f>
        <v>0</v>
      </c>
      <c r="BJ203" s="18" t="s">
        <v>78</v>
      </c>
      <c r="BK203" s="217">
        <f>ROUND(I203*H203,2)</f>
        <v>0</v>
      </c>
      <c r="BL203" s="18" t="s">
        <v>353</v>
      </c>
      <c r="BM203" s="216" t="s">
        <v>354</v>
      </c>
    </row>
    <row r="204" s="1" customFormat="1">
      <c r="B204" s="39"/>
      <c r="C204" s="40"/>
      <c r="D204" s="218" t="s">
        <v>335</v>
      </c>
      <c r="E204" s="40"/>
      <c r="F204" s="219" t="s">
        <v>355</v>
      </c>
      <c r="G204" s="40"/>
      <c r="H204" s="40"/>
      <c r="I204" s="130"/>
      <c r="J204" s="40"/>
      <c r="K204" s="40"/>
      <c r="L204" s="44"/>
      <c r="M204" s="220"/>
      <c r="N204" s="84"/>
      <c r="O204" s="84"/>
      <c r="P204" s="84"/>
      <c r="Q204" s="84"/>
      <c r="R204" s="84"/>
      <c r="S204" s="84"/>
      <c r="T204" s="85"/>
      <c r="AT204" s="18" t="s">
        <v>335</v>
      </c>
      <c r="AU204" s="18" t="s">
        <v>80</v>
      </c>
    </row>
    <row r="205" s="11" customFormat="1" ht="22.8" customHeight="1">
      <c r="B205" s="189"/>
      <c r="C205" s="190"/>
      <c r="D205" s="191" t="s">
        <v>72</v>
      </c>
      <c r="E205" s="203" t="s">
        <v>356</v>
      </c>
      <c r="F205" s="203" t="s">
        <v>357</v>
      </c>
      <c r="G205" s="190"/>
      <c r="H205" s="190"/>
      <c r="I205" s="193"/>
      <c r="J205" s="204">
        <f>BK205</f>
        <v>0</v>
      </c>
      <c r="K205" s="190"/>
      <c r="L205" s="195"/>
      <c r="M205" s="196"/>
      <c r="N205" s="197"/>
      <c r="O205" s="197"/>
      <c r="P205" s="198">
        <f>SUM(P206:P208)</f>
        <v>0</v>
      </c>
      <c r="Q205" s="197"/>
      <c r="R205" s="198">
        <f>SUM(R206:R208)</f>
        <v>0.0010680000000000002</v>
      </c>
      <c r="S205" s="197"/>
      <c r="T205" s="199">
        <f>SUM(T206:T208)</f>
        <v>0.13350000000000001</v>
      </c>
      <c r="AR205" s="200" t="s">
        <v>80</v>
      </c>
      <c r="AT205" s="201" t="s">
        <v>72</v>
      </c>
      <c r="AU205" s="201" t="s">
        <v>78</v>
      </c>
      <c r="AY205" s="200" t="s">
        <v>118</v>
      </c>
      <c r="BK205" s="202">
        <f>SUM(BK206:BK208)</f>
        <v>0</v>
      </c>
    </row>
    <row r="206" s="1" customFormat="1" ht="16.5" customHeight="1">
      <c r="B206" s="39"/>
      <c r="C206" s="205" t="s">
        <v>358</v>
      </c>
      <c r="D206" s="205" t="s">
        <v>120</v>
      </c>
      <c r="E206" s="206" t="s">
        <v>359</v>
      </c>
      <c r="F206" s="207" t="s">
        <v>360</v>
      </c>
      <c r="G206" s="208" t="s">
        <v>361</v>
      </c>
      <c r="H206" s="209">
        <v>26.699999999999999</v>
      </c>
      <c r="I206" s="210"/>
      <c r="J206" s="211">
        <f>ROUND(I206*H206,2)</f>
        <v>0</v>
      </c>
      <c r="K206" s="207" t="s">
        <v>124</v>
      </c>
      <c r="L206" s="44"/>
      <c r="M206" s="212" t="s">
        <v>19</v>
      </c>
      <c r="N206" s="213" t="s">
        <v>44</v>
      </c>
      <c r="O206" s="84"/>
      <c r="P206" s="214">
        <f>O206*H206</f>
        <v>0</v>
      </c>
      <c r="Q206" s="214">
        <v>0</v>
      </c>
      <c r="R206" s="214">
        <f>Q206*H206</f>
        <v>0</v>
      </c>
      <c r="S206" s="214">
        <v>0.0050000000000000001</v>
      </c>
      <c r="T206" s="215">
        <f>S206*H206</f>
        <v>0.13350000000000001</v>
      </c>
      <c r="AR206" s="216" t="s">
        <v>184</v>
      </c>
      <c r="AT206" s="216" t="s">
        <v>120</v>
      </c>
      <c r="AU206" s="216" t="s">
        <v>80</v>
      </c>
      <c r="AY206" s="18" t="s">
        <v>118</v>
      </c>
      <c r="BE206" s="217">
        <f>IF(N206="základní",J206,0)</f>
        <v>0</v>
      </c>
      <c r="BF206" s="217">
        <f>IF(N206="snížená",J206,0)</f>
        <v>0</v>
      </c>
      <c r="BG206" s="217">
        <f>IF(N206="zákl. přenesená",J206,0)</f>
        <v>0</v>
      </c>
      <c r="BH206" s="217">
        <f>IF(N206="sníž. přenesená",J206,0)</f>
        <v>0</v>
      </c>
      <c r="BI206" s="217">
        <f>IF(N206="nulová",J206,0)</f>
        <v>0</v>
      </c>
      <c r="BJ206" s="18" t="s">
        <v>78</v>
      </c>
      <c r="BK206" s="217">
        <f>ROUND(I206*H206,2)</f>
        <v>0</v>
      </c>
      <c r="BL206" s="18" t="s">
        <v>184</v>
      </c>
      <c r="BM206" s="216" t="s">
        <v>362</v>
      </c>
    </row>
    <row r="207" s="1" customFormat="1" ht="16.5" customHeight="1">
      <c r="B207" s="39"/>
      <c r="C207" s="205" t="s">
        <v>363</v>
      </c>
      <c r="D207" s="205" t="s">
        <v>120</v>
      </c>
      <c r="E207" s="206" t="s">
        <v>364</v>
      </c>
      <c r="F207" s="207" t="s">
        <v>365</v>
      </c>
      <c r="G207" s="208" t="s">
        <v>361</v>
      </c>
      <c r="H207" s="209">
        <v>26.699999999999999</v>
      </c>
      <c r="I207" s="210"/>
      <c r="J207" s="211">
        <f>ROUND(I207*H207,2)</f>
        <v>0</v>
      </c>
      <c r="K207" s="207" t="s">
        <v>124</v>
      </c>
      <c r="L207" s="44"/>
      <c r="M207" s="212" t="s">
        <v>19</v>
      </c>
      <c r="N207" s="213" t="s">
        <v>44</v>
      </c>
      <c r="O207" s="84"/>
      <c r="P207" s="214">
        <f>O207*H207</f>
        <v>0</v>
      </c>
      <c r="Q207" s="214">
        <v>4.0000000000000003E-05</v>
      </c>
      <c r="R207" s="214">
        <f>Q207*H207</f>
        <v>0.0010680000000000002</v>
      </c>
      <c r="S207" s="214">
        <v>0</v>
      </c>
      <c r="T207" s="215">
        <f>S207*H207</f>
        <v>0</v>
      </c>
      <c r="AR207" s="216" t="s">
        <v>184</v>
      </c>
      <c r="AT207" s="216" t="s">
        <v>120</v>
      </c>
      <c r="AU207" s="216" t="s">
        <v>80</v>
      </c>
      <c r="AY207" s="18" t="s">
        <v>118</v>
      </c>
      <c r="BE207" s="217">
        <f>IF(N207="základní",J207,0)</f>
        <v>0</v>
      </c>
      <c r="BF207" s="217">
        <f>IF(N207="snížená",J207,0)</f>
        <v>0</v>
      </c>
      <c r="BG207" s="217">
        <f>IF(N207="zákl. přenesená",J207,0)</f>
        <v>0</v>
      </c>
      <c r="BH207" s="217">
        <f>IF(N207="sníž. přenesená",J207,0)</f>
        <v>0</v>
      </c>
      <c r="BI207" s="217">
        <f>IF(N207="nulová",J207,0)</f>
        <v>0</v>
      </c>
      <c r="BJ207" s="18" t="s">
        <v>78</v>
      </c>
      <c r="BK207" s="217">
        <f>ROUND(I207*H207,2)</f>
        <v>0</v>
      </c>
      <c r="BL207" s="18" t="s">
        <v>184</v>
      </c>
      <c r="BM207" s="216" t="s">
        <v>366</v>
      </c>
    </row>
    <row r="208" s="1" customFormat="1">
      <c r="B208" s="39"/>
      <c r="C208" s="40"/>
      <c r="D208" s="218" t="s">
        <v>127</v>
      </c>
      <c r="E208" s="40"/>
      <c r="F208" s="219" t="s">
        <v>367</v>
      </c>
      <c r="G208" s="40"/>
      <c r="H208" s="40"/>
      <c r="I208" s="130"/>
      <c r="J208" s="40"/>
      <c r="K208" s="40"/>
      <c r="L208" s="44"/>
      <c r="M208" s="220"/>
      <c r="N208" s="84"/>
      <c r="O208" s="84"/>
      <c r="P208" s="84"/>
      <c r="Q208" s="84"/>
      <c r="R208" s="84"/>
      <c r="S208" s="84"/>
      <c r="T208" s="85"/>
      <c r="AT208" s="18" t="s">
        <v>127</v>
      </c>
      <c r="AU208" s="18" t="s">
        <v>80</v>
      </c>
    </row>
    <row r="209" s="11" customFormat="1" ht="22.8" customHeight="1">
      <c r="B209" s="189"/>
      <c r="C209" s="190"/>
      <c r="D209" s="191" t="s">
        <v>72</v>
      </c>
      <c r="E209" s="203" t="s">
        <v>368</v>
      </c>
      <c r="F209" s="203" t="s">
        <v>369</v>
      </c>
      <c r="G209" s="190"/>
      <c r="H209" s="190"/>
      <c r="I209" s="193"/>
      <c r="J209" s="204">
        <f>BK209</f>
        <v>0</v>
      </c>
      <c r="K209" s="190"/>
      <c r="L209" s="195"/>
      <c r="M209" s="196"/>
      <c r="N209" s="197"/>
      <c r="O209" s="197"/>
      <c r="P209" s="198">
        <f>SUM(P210:P223)</f>
        <v>0</v>
      </c>
      <c r="Q209" s="197"/>
      <c r="R209" s="198">
        <f>SUM(R210:R223)</f>
        <v>0</v>
      </c>
      <c r="S209" s="197"/>
      <c r="T209" s="199">
        <f>SUM(T210:T223)</f>
        <v>0</v>
      </c>
      <c r="AR209" s="200" t="s">
        <v>80</v>
      </c>
      <c r="AT209" s="201" t="s">
        <v>72</v>
      </c>
      <c r="AU209" s="201" t="s">
        <v>78</v>
      </c>
      <c r="AY209" s="200" t="s">
        <v>118</v>
      </c>
      <c r="BK209" s="202">
        <f>SUM(BK210:BK223)</f>
        <v>0</v>
      </c>
    </row>
    <row r="210" s="1" customFormat="1" ht="16.5" customHeight="1">
      <c r="B210" s="39"/>
      <c r="C210" s="242" t="s">
        <v>370</v>
      </c>
      <c r="D210" s="242" t="s">
        <v>190</v>
      </c>
      <c r="E210" s="243" t="s">
        <v>371</v>
      </c>
      <c r="F210" s="244" t="s">
        <v>372</v>
      </c>
      <c r="G210" s="245" t="s">
        <v>273</v>
      </c>
      <c r="H210" s="246">
        <v>3</v>
      </c>
      <c r="I210" s="247"/>
      <c r="J210" s="248">
        <f>ROUND(I210*H210,2)</f>
        <v>0</v>
      </c>
      <c r="K210" s="244" t="s">
        <v>19</v>
      </c>
      <c r="L210" s="249"/>
      <c r="M210" s="250" t="s">
        <v>19</v>
      </c>
      <c r="N210" s="251" t="s">
        <v>44</v>
      </c>
      <c r="O210" s="84"/>
      <c r="P210" s="214">
        <f>O210*H210</f>
        <v>0</v>
      </c>
      <c r="Q210" s="214">
        <v>0</v>
      </c>
      <c r="R210" s="214">
        <f>Q210*H210</f>
        <v>0</v>
      </c>
      <c r="S210" s="214">
        <v>0</v>
      </c>
      <c r="T210" s="215">
        <f>S210*H210</f>
        <v>0</v>
      </c>
      <c r="AR210" s="216" t="s">
        <v>167</v>
      </c>
      <c r="AT210" s="216" t="s">
        <v>190</v>
      </c>
      <c r="AU210" s="216" t="s">
        <v>80</v>
      </c>
      <c r="AY210" s="18" t="s">
        <v>118</v>
      </c>
      <c r="BE210" s="217">
        <f>IF(N210="základní",J210,0)</f>
        <v>0</v>
      </c>
      <c r="BF210" s="217">
        <f>IF(N210="snížená",J210,0)</f>
        <v>0</v>
      </c>
      <c r="BG210" s="217">
        <f>IF(N210="zákl. přenesená",J210,0)</f>
        <v>0</v>
      </c>
      <c r="BH210" s="217">
        <f>IF(N210="sníž. přenesená",J210,0)</f>
        <v>0</v>
      </c>
      <c r="BI210" s="217">
        <f>IF(N210="nulová",J210,0)</f>
        <v>0</v>
      </c>
      <c r="BJ210" s="18" t="s">
        <v>78</v>
      </c>
      <c r="BK210" s="217">
        <f>ROUND(I210*H210,2)</f>
        <v>0</v>
      </c>
      <c r="BL210" s="18" t="s">
        <v>125</v>
      </c>
      <c r="BM210" s="216" t="s">
        <v>373</v>
      </c>
    </row>
    <row r="211" s="1" customFormat="1" ht="16.5" customHeight="1">
      <c r="B211" s="39"/>
      <c r="C211" s="242" t="s">
        <v>374</v>
      </c>
      <c r="D211" s="242" t="s">
        <v>190</v>
      </c>
      <c r="E211" s="243" t="s">
        <v>375</v>
      </c>
      <c r="F211" s="244" t="s">
        <v>376</v>
      </c>
      <c r="G211" s="245" t="s">
        <v>273</v>
      </c>
      <c r="H211" s="246">
        <v>3</v>
      </c>
      <c r="I211" s="247"/>
      <c r="J211" s="248">
        <f>ROUND(I211*H211,2)</f>
        <v>0</v>
      </c>
      <c r="K211" s="244" t="s">
        <v>19</v>
      </c>
      <c r="L211" s="249"/>
      <c r="M211" s="250" t="s">
        <v>19</v>
      </c>
      <c r="N211" s="251" t="s">
        <v>44</v>
      </c>
      <c r="O211" s="84"/>
      <c r="P211" s="214">
        <f>O211*H211</f>
        <v>0</v>
      </c>
      <c r="Q211" s="214">
        <v>0</v>
      </c>
      <c r="R211" s="214">
        <f>Q211*H211</f>
        <v>0</v>
      </c>
      <c r="S211" s="214">
        <v>0</v>
      </c>
      <c r="T211" s="215">
        <f>S211*H211</f>
        <v>0</v>
      </c>
      <c r="AR211" s="216" t="s">
        <v>167</v>
      </c>
      <c r="AT211" s="216" t="s">
        <v>190</v>
      </c>
      <c r="AU211" s="216" t="s">
        <v>80</v>
      </c>
      <c r="AY211" s="18" t="s">
        <v>118</v>
      </c>
      <c r="BE211" s="217">
        <f>IF(N211="základní",J211,0)</f>
        <v>0</v>
      </c>
      <c r="BF211" s="217">
        <f>IF(N211="snížená",J211,0)</f>
        <v>0</v>
      </c>
      <c r="BG211" s="217">
        <f>IF(N211="zákl. přenesená",J211,0)</f>
        <v>0</v>
      </c>
      <c r="BH211" s="217">
        <f>IF(N211="sníž. přenesená",J211,0)</f>
        <v>0</v>
      </c>
      <c r="BI211" s="217">
        <f>IF(N211="nulová",J211,0)</f>
        <v>0</v>
      </c>
      <c r="BJ211" s="18" t="s">
        <v>78</v>
      </c>
      <c r="BK211" s="217">
        <f>ROUND(I211*H211,2)</f>
        <v>0</v>
      </c>
      <c r="BL211" s="18" t="s">
        <v>125</v>
      </c>
      <c r="BM211" s="216" t="s">
        <v>377</v>
      </c>
    </row>
    <row r="212" s="1" customFormat="1" ht="16.5" customHeight="1">
      <c r="B212" s="39"/>
      <c r="C212" s="242" t="s">
        <v>378</v>
      </c>
      <c r="D212" s="242" t="s">
        <v>190</v>
      </c>
      <c r="E212" s="243" t="s">
        <v>379</v>
      </c>
      <c r="F212" s="244" t="s">
        <v>380</v>
      </c>
      <c r="G212" s="245" t="s">
        <v>273</v>
      </c>
      <c r="H212" s="246">
        <v>6</v>
      </c>
      <c r="I212" s="247"/>
      <c r="J212" s="248">
        <f>ROUND(I212*H212,2)</f>
        <v>0</v>
      </c>
      <c r="K212" s="244" t="s">
        <v>19</v>
      </c>
      <c r="L212" s="249"/>
      <c r="M212" s="250" t="s">
        <v>19</v>
      </c>
      <c r="N212" s="251" t="s">
        <v>44</v>
      </c>
      <c r="O212" s="84"/>
      <c r="P212" s="214">
        <f>O212*H212</f>
        <v>0</v>
      </c>
      <c r="Q212" s="214">
        <v>0</v>
      </c>
      <c r="R212" s="214">
        <f>Q212*H212</f>
        <v>0</v>
      </c>
      <c r="S212" s="214">
        <v>0</v>
      </c>
      <c r="T212" s="215">
        <f>S212*H212</f>
        <v>0</v>
      </c>
      <c r="AR212" s="216" t="s">
        <v>167</v>
      </c>
      <c r="AT212" s="216" t="s">
        <v>190</v>
      </c>
      <c r="AU212" s="216" t="s">
        <v>80</v>
      </c>
      <c r="AY212" s="18" t="s">
        <v>118</v>
      </c>
      <c r="BE212" s="217">
        <f>IF(N212="základní",J212,0)</f>
        <v>0</v>
      </c>
      <c r="BF212" s="217">
        <f>IF(N212="snížená",J212,0)</f>
        <v>0</v>
      </c>
      <c r="BG212" s="217">
        <f>IF(N212="zákl. přenesená",J212,0)</f>
        <v>0</v>
      </c>
      <c r="BH212" s="217">
        <f>IF(N212="sníž. přenesená",J212,0)</f>
        <v>0</v>
      </c>
      <c r="BI212" s="217">
        <f>IF(N212="nulová",J212,0)</f>
        <v>0</v>
      </c>
      <c r="BJ212" s="18" t="s">
        <v>78</v>
      </c>
      <c r="BK212" s="217">
        <f>ROUND(I212*H212,2)</f>
        <v>0</v>
      </c>
      <c r="BL212" s="18" t="s">
        <v>125</v>
      </c>
      <c r="BM212" s="216" t="s">
        <v>381</v>
      </c>
    </row>
    <row r="213" s="1" customFormat="1" ht="16.5" customHeight="1">
      <c r="B213" s="39"/>
      <c r="C213" s="242" t="s">
        <v>382</v>
      </c>
      <c r="D213" s="242" t="s">
        <v>190</v>
      </c>
      <c r="E213" s="243" t="s">
        <v>383</v>
      </c>
      <c r="F213" s="244" t="s">
        <v>384</v>
      </c>
      <c r="G213" s="245" t="s">
        <v>273</v>
      </c>
      <c r="H213" s="246">
        <v>3</v>
      </c>
      <c r="I213" s="247"/>
      <c r="J213" s="248">
        <f>ROUND(I213*H213,2)</f>
        <v>0</v>
      </c>
      <c r="K213" s="244" t="s">
        <v>19</v>
      </c>
      <c r="L213" s="249"/>
      <c r="M213" s="250" t="s">
        <v>19</v>
      </c>
      <c r="N213" s="251" t="s">
        <v>44</v>
      </c>
      <c r="O213" s="84"/>
      <c r="P213" s="214">
        <f>O213*H213</f>
        <v>0</v>
      </c>
      <c r="Q213" s="214">
        <v>0</v>
      </c>
      <c r="R213" s="214">
        <f>Q213*H213</f>
        <v>0</v>
      </c>
      <c r="S213" s="214">
        <v>0</v>
      </c>
      <c r="T213" s="215">
        <f>S213*H213</f>
        <v>0</v>
      </c>
      <c r="AR213" s="216" t="s">
        <v>167</v>
      </c>
      <c r="AT213" s="216" t="s">
        <v>190</v>
      </c>
      <c r="AU213" s="216" t="s">
        <v>80</v>
      </c>
      <c r="AY213" s="18" t="s">
        <v>118</v>
      </c>
      <c r="BE213" s="217">
        <f>IF(N213="základní",J213,0)</f>
        <v>0</v>
      </c>
      <c r="BF213" s="217">
        <f>IF(N213="snížená",J213,0)</f>
        <v>0</v>
      </c>
      <c r="BG213" s="217">
        <f>IF(N213="zákl. přenesená",J213,0)</f>
        <v>0</v>
      </c>
      <c r="BH213" s="217">
        <f>IF(N213="sníž. přenesená",J213,0)</f>
        <v>0</v>
      </c>
      <c r="BI213" s="217">
        <f>IF(N213="nulová",J213,0)</f>
        <v>0</v>
      </c>
      <c r="BJ213" s="18" t="s">
        <v>78</v>
      </c>
      <c r="BK213" s="217">
        <f>ROUND(I213*H213,2)</f>
        <v>0</v>
      </c>
      <c r="BL213" s="18" t="s">
        <v>125</v>
      </c>
      <c r="BM213" s="216" t="s">
        <v>385</v>
      </c>
    </row>
    <row r="214" s="1" customFormat="1" ht="16.5" customHeight="1">
      <c r="B214" s="39"/>
      <c r="C214" s="242" t="s">
        <v>386</v>
      </c>
      <c r="D214" s="242" t="s">
        <v>190</v>
      </c>
      <c r="E214" s="243" t="s">
        <v>387</v>
      </c>
      <c r="F214" s="244" t="s">
        <v>388</v>
      </c>
      <c r="G214" s="245" t="s">
        <v>273</v>
      </c>
      <c r="H214" s="246">
        <v>1</v>
      </c>
      <c r="I214" s="247"/>
      <c r="J214" s="248">
        <f>ROUND(I214*H214,2)</f>
        <v>0</v>
      </c>
      <c r="K214" s="244" t="s">
        <v>19</v>
      </c>
      <c r="L214" s="249"/>
      <c r="M214" s="250" t="s">
        <v>19</v>
      </c>
      <c r="N214" s="251" t="s">
        <v>44</v>
      </c>
      <c r="O214" s="84"/>
      <c r="P214" s="214">
        <f>O214*H214</f>
        <v>0</v>
      </c>
      <c r="Q214" s="214">
        <v>0</v>
      </c>
      <c r="R214" s="214">
        <f>Q214*H214</f>
        <v>0</v>
      </c>
      <c r="S214" s="214">
        <v>0</v>
      </c>
      <c r="T214" s="215">
        <f>S214*H214</f>
        <v>0</v>
      </c>
      <c r="AR214" s="216" t="s">
        <v>167</v>
      </c>
      <c r="AT214" s="216" t="s">
        <v>190</v>
      </c>
      <c r="AU214" s="216" t="s">
        <v>80</v>
      </c>
      <c r="AY214" s="18" t="s">
        <v>118</v>
      </c>
      <c r="BE214" s="217">
        <f>IF(N214="základní",J214,0)</f>
        <v>0</v>
      </c>
      <c r="BF214" s="217">
        <f>IF(N214="snížená",J214,0)</f>
        <v>0</v>
      </c>
      <c r="BG214" s="217">
        <f>IF(N214="zákl. přenesená",J214,0)</f>
        <v>0</v>
      </c>
      <c r="BH214" s="217">
        <f>IF(N214="sníž. přenesená",J214,0)</f>
        <v>0</v>
      </c>
      <c r="BI214" s="217">
        <f>IF(N214="nulová",J214,0)</f>
        <v>0</v>
      </c>
      <c r="BJ214" s="18" t="s">
        <v>78</v>
      </c>
      <c r="BK214" s="217">
        <f>ROUND(I214*H214,2)</f>
        <v>0</v>
      </c>
      <c r="BL214" s="18" t="s">
        <v>125</v>
      </c>
      <c r="BM214" s="216" t="s">
        <v>389</v>
      </c>
    </row>
    <row r="215" s="1" customFormat="1" ht="16.5" customHeight="1">
      <c r="B215" s="39"/>
      <c r="C215" s="242" t="s">
        <v>390</v>
      </c>
      <c r="D215" s="242" t="s">
        <v>190</v>
      </c>
      <c r="E215" s="243" t="s">
        <v>391</v>
      </c>
      <c r="F215" s="244" t="s">
        <v>392</v>
      </c>
      <c r="G215" s="245" t="s">
        <v>393</v>
      </c>
      <c r="H215" s="246">
        <v>1</v>
      </c>
      <c r="I215" s="247"/>
      <c r="J215" s="248">
        <f>ROUND(I215*H215,2)</f>
        <v>0</v>
      </c>
      <c r="K215" s="244" t="s">
        <v>19</v>
      </c>
      <c r="L215" s="249"/>
      <c r="M215" s="250" t="s">
        <v>19</v>
      </c>
      <c r="N215" s="251" t="s">
        <v>44</v>
      </c>
      <c r="O215" s="84"/>
      <c r="P215" s="214">
        <f>O215*H215</f>
        <v>0</v>
      </c>
      <c r="Q215" s="214">
        <v>0</v>
      </c>
      <c r="R215" s="214">
        <f>Q215*H215</f>
        <v>0</v>
      </c>
      <c r="S215" s="214">
        <v>0</v>
      </c>
      <c r="T215" s="215">
        <f>S215*H215</f>
        <v>0</v>
      </c>
      <c r="AR215" s="216" t="s">
        <v>167</v>
      </c>
      <c r="AT215" s="216" t="s">
        <v>190</v>
      </c>
      <c r="AU215" s="216" t="s">
        <v>80</v>
      </c>
      <c r="AY215" s="18" t="s">
        <v>118</v>
      </c>
      <c r="BE215" s="217">
        <f>IF(N215="základní",J215,0)</f>
        <v>0</v>
      </c>
      <c r="BF215" s="217">
        <f>IF(N215="snížená",J215,0)</f>
        <v>0</v>
      </c>
      <c r="BG215" s="217">
        <f>IF(N215="zákl. přenesená",J215,0)</f>
        <v>0</v>
      </c>
      <c r="BH215" s="217">
        <f>IF(N215="sníž. přenesená",J215,0)</f>
        <v>0</v>
      </c>
      <c r="BI215" s="217">
        <f>IF(N215="nulová",J215,0)</f>
        <v>0</v>
      </c>
      <c r="BJ215" s="18" t="s">
        <v>78</v>
      </c>
      <c r="BK215" s="217">
        <f>ROUND(I215*H215,2)</f>
        <v>0</v>
      </c>
      <c r="BL215" s="18" t="s">
        <v>125</v>
      </c>
      <c r="BM215" s="216" t="s">
        <v>394</v>
      </c>
    </row>
    <row r="216" s="1" customFormat="1" ht="24" customHeight="1">
      <c r="B216" s="39"/>
      <c r="C216" s="242" t="s">
        <v>395</v>
      </c>
      <c r="D216" s="242" t="s">
        <v>190</v>
      </c>
      <c r="E216" s="243" t="s">
        <v>396</v>
      </c>
      <c r="F216" s="244" t="s">
        <v>397</v>
      </c>
      <c r="G216" s="245" t="s">
        <v>393</v>
      </c>
      <c r="H216" s="246">
        <v>3</v>
      </c>
      <c r="I216" s="247"/>
      <c r="J216" s="248">
        <f>ROUND(I216*H216,2)</f>
        <v>0</v>
      </c>
      <c r="K216" s="244" t="s">
        <v>19</v>
      </c>
      <c r="L216" s="249"/>
      <c r="M216" s="250" t="s">
        <v>19</v>
      </c>
      <c r="N216" s="251" t="s">
        <v>44</v>
      </c>
      <c r="O216" s="84"/>
      <c r="P216" s="214">
        <f>O216*H216</f>
        <v>0</v>
      </c>
      <c r="Q216" s="214">
        <v>0</v>
      </c>
      <c r="R216" s="214">
        <f>Q216*H216</f>
        <v>0</v>
      </c>
      <c r="S216" s="214">
        <v>0</v>
      </c>
      <c r="T216" s="215">
        <f>S216*H216</f>
        <v>0</v>
      </c>
      <c r="AR216" s="216" t="s">
        <v>167</v>
      </c>
      <c r="AT216" s="216" t="s">
        <v>190</v>
      </c>
      <c r="AU216" s="216" t="s">
        <v>80</v>
      </c>
      <c r="AY216" s="18" t="s">
        <v>118</v>
      </c>
      <c r="BE216" s="217">
        <f>IF(N216="základní",J216,0)</f>
        <v>0</v>
      </c>
      <c r="BF216" s="217">
        <f>IF(N216="snížená",J216,0)</f>
        <v>0</v>
      </c>
      <c r="BG216" s="217">
        <f>IF(N216="zákl. přenesená",J216,0)</f>
        <v>0</v>
      </c>
      <c r="BH216" s="217">
        <f>IF(N216="sníž. přenesená",J216,0)</f>
        <v>0</v>
      </c>
      <c r="BI216" s="217">
        <f>IF(N216="nulová",J216,0)</f>
        <v>0</v>
      </c>
      <c r="BJ216" s="18" t="s">
        <v>78</v>
      </c>
      <c r="BK216" s="217">
        <f>ROUND(I216*H216,2)</f>
        <v>0</v>
      </c>
      <c r="BL216" s="18" t="s">
        <v>125</v>
      </c>
      <c r="BM216" s="216" t="s">
        <v>398</v>
      </c>
    </row>
    <row r="217" s="1" customFormat="1" ht="16.5" customHeight="1">
      <c r="B217" s="39"/>
      <c r="C217" s="242" t="s">
        <v>399</v>
      </c>
      <c r="D217" s="242" t="s">
        <v>190</v>
      </c>
      <c r="E217" s="243" t="s">
        <v>400</v>
      </c>
      <c r="F217" s="244" t="s">
        <v>401</v>
      </c>
      <c r="G217" s="245" t="s">
        <v>393</v>
      </c>
      <c r="H217" s="246">
        <v>1</v>
      </c>
      <c r="I217" s="247"/>
      <c r="J217" s="248">
        <f>ROUND(I217*H217,2)</f>
        <v>0</v>
      </c>
      <c r="K217" s="244" t="s">
        <v>19</v>
      </c>
      <c r="L217" s="249"/>
      <c r="M217" s="250" t="s">
        <v>19</v>
      </c>
      <c r="N217" s="251" t="s">
        <v>44</v>
      </c>
      <c r="O217" s="84"/>
      <c r="P217" s="214">
        <f>O217*H217</f>
        <v>0</v>
      </c>
      <c r="Q217" s="214">
        <v>0</v>
      </c>
      <c r="R217" s="214">
        <f>Q217*H217</f>
        <v>0</v>
      </c>
      <c r="S217" s="214">
        <v>0</v>
      </c>
      <c r="T217" s="215">
        <f>S217*H217</f>
        <v>0</v>
      </c>
      <c r="AR217" s="216" t="s">
        <v>167</v>
      </c>
      <c r="AT217" s="216" t="s">
        <v>190</v>
      </c>
      <c r="AU217" s="216" t="s">
        <v>80</v>
      </c>
      <c r="AY217" s="18" t="s">
        <v>118</v>
      </c>
      <c r="BE217" s="217">
        <f>IF(N217="základní",J217,0)</f>
        <v>0</v>
      </c>
      <c r="BF217" s="217">
        <f>IF(N217="snížená",J217,0)</f>
        <v>0</v>
      </c>
      <c r="BG217" s="217">
        <f>IF(N217="zákl. přenesená",J217,0)</f>
        <v>0</v>
      </c>
      <c r="BH217" s="217">
        <f>IF(N217="sníž. přenesená",J217,0)</f>
        <v>0</v>
      </c>
      <c r="BI217" s="217">
        <f>IF(N217="nulová",J217,0)</f>
        <v>0</v>
      </c>
      <c r="BJ217" s="18" t="s">
        <v>78</v>
      </c>
      <c r="BK217" s="217">
        <f>ROUND(I217*H217,2)</f>
        <v>0</v>
      </c>
      <c r="BL217" s="18" t="s">
        <v>125</v>
      </c>
      <c r="BM217" s="216" t="s">
        <v>402</v>
      </c>
    </row>
    <row r="218" s="1" customFormat="1" ht="16.5" customHeight="1">
      <c r="B218" s="39"/>
      <c r="C218" s="242" t="s">
        <v>403</v>
      </c>
      <c r="D218" s="242" t="s">
        <v>190</v>
      </c>
      <c r="E218" s="243" t="s">
        <v>404</v>
      </c>
      <c r="F218" s="244" t="s">
        <v>405</v>
      </c>
      <c r="G218" s="245" t="s">
        <v>393</v>
      </c>
      <c r="H218" s="246">
        <v>1</v>
      </c>
      <c r="I218" s="247"/>
      <c r="J218" s="248">
        <f>ROUND(I218*H218,2)</f>
        <v>0</v>
      </c>
      <c r="K218" s="244" t="s">
        <v>19</v>
      </c>
      <c r="L218" s="249"/>
      <c r="M218" s="250" t="s">
        <v>19</v>
      </c>
      <c r="N218" s="251" t="s">
        <v>44</v>
      </c>
      <c r="O218" s="84"/>
      <c r="P218" s="214">
        <f>O218*H218</f>
        <v>0</v>
      </c>
      <c r="Q218" s="214">
        <v>0</v>
      </c>
      <c r="R218" s="214">
        <f>Q218*H218</f>
        <v>0</v>
      </c>
      <c r="S218" s="214">
        <v>0</v>
      </c>
      <c r="T218" s="215">
        <f>S218*H218</f>
        <v>0</v>
      </c>
      <c r="AR218" s="216" t="s">
        <v>167</v>
      </c>
      <c r="AT218" s="216" t="s">
        <v>190</v>
      </c>
      <c r="AU218" s="216" t="s">
        <v>80</v>
      </c>
      <c r="AY218" s="18" t="s">
        <v>118</v>
      </c>
      <c r="BE218" s="217">
        <f>IF(N218="základní",J218,0)</f>
        <v>0</v>
      </c>
      <c r="BF218" s="217">
        <f>IF(N218="snížená",J218,0)</f>
        <v>0</v>
      </c>
      <c r="BG218" s="217">
        <f>IF(N218="zákl. přenesená",J218,0)</f>
        <v>0</v>
      </c>
      <c r="BH218" s="217">
        <f>IF(N218="sníž. přenesená",J218,0)</f>
        <v>0</v>
      </c>
      <c r="BI218" s="217">
        <f>IF(N218="nulová",J218,0)</f>
        <v>0</v>
      </c>
      <c r="BJ218" s="18" t="s">
        <v>78</v>
      </c>
      <c r="BK218" s="217">
        <f>ROUND(I218*H218,2)</f>
        <v>0</v>
      </c>
      <c r="BL218" s="18" t="s">
        <v>125</v>
      </c>
      <c r="BM218" s="216" t="s">
        <v>406</v>
      </c>
    </row>
    <row r="219" s="1" customFormat="1" ht="24" customHeight="1">
      <c r="B219" s="39"/>
      <c r="C219" s="242" t="s">
        <v>407</v>
      </c>
      <c r="D219" s="242" t="s">
        <v>190</v>
      </c>
      <c r="E219" s="243" t="s">
        <v>408</v>
      </c>
      <c r="F219" s="244" t="s">
        <v>409</v>
      </c>
      <c r="G219" s="245" t="s">
        <v>393</v>
      </c>
      <c r="H219" s="246">
        <v>1</v>
      </c>
      <c r="I219" s="247"/>
      <c r="J219" s="248">
        <f>ROUND(I219*H219,2)</f>
        <v>0</v>
      </c>
      <c r="K219" s="244" t="s">
        <v>19</v>
      </c>
      <c r="L219" s="249"/>
      <c r="M219" s="250" t="s">
        <v>19</v>
      </c>
      <c r="N219" s="251" t="s">
        <v>44</v>
      </c>
      <c r="O219" s="84"/>
      <c r="P219" s="214">
        <f>O219*H219</f>
        <v>0</v>
      </c>
      <c r="Q219" s="214">
        <v>0</v>
      </c>
      <c r="R219" s="214">
        <f>Q219*H219</f>
        <v>0</v>
      </c>
      <c r="S219" s="214">
        <v>0</v>
      </c>
      <c r="T219" s="215">
        <f>S219*H219</f>
        <v>0</v>
      </c>
      <c r="AR219" s="216" t="s">
        <v>167</v>
      </c>
      <c r="AT219" s="216" t="s">
        <v>190</v>
      </c>
      <c r="AU219" s="216" t="s">
        <v>80</v>
      </c>
      <c r="AY219" s="18" t="s">
        <v>118</v>
      </c>
      <c r="BE219" s="217">
        <f>IF(N219="základní",J219,0)</f>
        <v>0</v>
      </c>
      <c r="BF219" s="217">
        <f>IF(N219="snížená",J219,0)</f>
        <v>0</v>
      </c>
      <c r="BG219" s="217">
        <f>IF(N219="zákl. přenesená",J219,0)</f>
        <v>0</v>
      </c>
      <c r="BH219" s="217">
        <f>IF(N219="sníž. přenesená",J219,0)</f>
        <v>0</v>
      </c>
      <c r="BI219" s="217">
        <f>IF(N219="nulová",J219,0)</f>
        <v>0</v>
      </c>
      <c r="BJ219" s="18" t="s">
        <v>78</v>
      </c>
      <c r="BK219" s="217">
        <f>ROUND(I219*H219,2)</f>
        <v>0</v>
      </c>
      <c r="BL219" s="18" t="s">
        <v>125</v>
      </c>
      <c r="BM219" s="216" t="s">
        <v>410</v>
      </c>
    </row>
    <row r="220" s="1" customFormat="1" ht="16.5" customHeight="1">
      <c r="B220" s="39"/>
      <c r="C220" s="242" t="s">
        <v>411</v>
      </c>
      <c r="D220" s="242" t="s">
        <v>190</v>
      </c>
      <c r="E220" s="243" t="s">
        <v>412</v>
      </c>
      <c r="F220" s="244" t="s">
        <v>413</v>
      </c>
      <c r="G220" s="245" t="s">
        <v>352</v>
      </c>
      <c r="H220" s="246">
        <v>1</v>
      </c>
      <c r="I220" s="247"/>
      <c r="J220" s="248">
        <f>ROUND(I220*H220,2)</f>
        <v>0</v>
      </c>
      <c r="K220" s="244" t="s">
        <v>19</v>
      </c>
      <c r="L220" s="249"/>
      <c r="M220" s="250" t="s">
        <v>19</v>
      </c>
      <c r="N220" s="251" t="s">
        <v>44</v>
      </c>
      <c r="O220" s="84"/>
      <c r="P220" s="214">
        <f>O220*H220</f>
        <v>0</v>
      </c>
      <c r="Q220" s="214">
        <v>0</v>
      </c>
      <c r="R220" s="214">
        <f>Q220*H220</f>
        <v>0</v>
      </c>
      <c r="S220" s="214">
        <v>0</v>
      </c>
      <c r="T220" s="215">
        <f>S220*H220</f>
        <v>0</v>
      </c>
      <c r="AR220" s="216" t="s">
        <v>167</v>
      </c>
      <c r="AT220" s="216" t="s">
        <v>190</v>
      </c>
      <c r="AU220" s="216" t="s">
        <v>80</v>
      </c>
      <c r="AY220" s="18" t="s">
        <v>118</v>
      </c>
      <c r="BE220" s="217">
        <f>IF(N220="základní",J220,0)</f>
        <v>0</v>
      </c>
      <c r="BF220" s="217">
        <f>IF(N220="snížená",J220,0)</f>
        <v>0</v>
      </c>
      <c r="BG220" s="217">
        <f>IF(N220="zákl. přenesená",J220,0)</f>
        <v>0</v>
      </c>
      <c r="BH220" s="217">
        <f>IF(N220="sníž. přenesená",J220,0)</f>
        <v>0</v>
      </c>
      <c r="BI220" s="217">
        <f>IF(N220="nulová",J220,0)</f>
        <v>0</v>
      </c>
      <c r="BJ220" s="18" t="s">
        <v>78</v>
      </c>
      <c r="BK220" s="217">
        <f>ROUND(I220*H220,2)</f>
        <v>0</v>
      </c>
      <c r="BL220" s="18" t="s">
        <v>125</v>
      </c>
      <c r="BM220" s="216" t="s">
        <v>414</v>
      </c>
    </row>
    <row r="221" s="1" customFormat="1" ht="16.5" customHeight="1">
      <c r="B221" s="39"/>
      <c r="C221" s="242" t="s">
        <v>415</v>
      </c>
      <c r="D221" s="242" t="s">
        <v>190</v>
      </c>
      <c r="E221" s="243" t="s">
        <v>416</v>
      </c>
      <c r="F221" s="244" t="s">
        <v>417</v>
      </c>
      <c r="G221" s="245" t="s">
        <v>352</v>
      </c>
      <c r="H221" s="246">
        <v>1</v>
      </c>
      <c r="I221" s="247"/>
      <c r="J221" s="248">
        <f>ROUND(I221*H221,2)</f>
        <v>0</v>
      </c>
      <c r="K221" s="244" t="s">
        <v>19</v>
      </c>
      <c r="L221" s="249"/>
      <c r="M221" s="250" t="s">
        <v>19</v>
      </c>
      <c r="N221" s="251" t="s">
        <v>44</v>
      </c>
      <c r="O221" s="84"/>
      <c r="P221" s="214">
        <f>O221*H221</f>
        <v>0</v>
      </c>
      <c r="Q221" s="214">
        <v>0</v>
      </c>
      <c r="R221" s="214">
        <f>Q221*H221</f>
        <v>0</v>
      </c>
      <c r="S221" s="214">
        <v>0</v>
      </c>
      <c r="T221" s="215">
        <f>S221*H221</f>
        <v>0</v>
      </c>
      <c r="AR221" s="216" t="s">
        <v>167</v>
      </c>
      <c r="AT221" s="216" t="s">
        <v>190</v>
      </c>
      <c r="AU221" s="216" t="s">
        <v>80</v>
      </c>
      <c r="AY221" s="18" t="s">
        <v>118</v>
      </c>
      <c r="BE221" s="217">
        <f>IF(N221="základní",J221,0)</f>
        <v>0</v>
      </c>
      <c r="BF221" s="217">
        <f>IF(N221="snížená",J221,0)</f>
        <v>0</v>
      </c>
      <c r="BG221" s="217">
        <f>IF(N221="zákl. přenesená",J221,0)</f>
        <v>0</v>
      </c>
      <c r="BH221" s="217">
        <f>IF(N221="sníž. přenesená",J221,0)</f>
        <v>0</v>
      </c>
      <c r="BI221" s="217">
        <f>IF(N221="nulová",J221,0)</f>
        <v>0</v>
      </c>
      <c r="BJ221" s="18" t="s">
        <v>78</v>
      </c>
      <c r="BK221" s="217">
        <f>ROUND(I221*H221,2)</f>
        <v>0</v>
      </c>
      <c r="BL221" s="18" t="s">
        <v>125</v>
      </c>
      <c r="BM221" s="216" t="s">
        <v>418</v>
      </c>
    </row>
    <row r="222" s="1" customFormat="1" ht="16.5" customHeight="1">
      <c r="B222" s="39"/>
      <c r="C222" s="205" t="s">
        <v>419</v>
      </c>
      <c r="D222" s="205" t="s">
        <v>120</v>
      </c>
      <c r="E222" s="206" t="s">
        <v>420</v>
      </c>
      <c r="F222" s="207" t="s">
        <v>421</v>
      </c>
      <c r="G222" s="208" t="s">
        <v>352</v>
      </c>
      <c r="H222" s="209">
        <v>1</v>
      </c>
      <c r="I222" s="210"/>
      <c r="J222" s="211">
        <f>ROUND(I222*H222,2)</f>
        <v>0</v>
      </c>
      <c r="K222" s="207" t="s">
        <v>19</v>
      </c>
      <c r="L222" s="44"/>
      <c r="M222" s="212" t="s">
        <v>19</v>
      </c>
      <c r="N222" s="213" t="s">
        <v>44</v>
      </c>
      <c r="O222" s="84"/>
      <c r="P222" s="214">
        <f>O222*H222</f>
        <v>0</v>
      </c>
      <c r="Q222" s="214">
        <v>0</v>
      </c>
      <c r="R222" s="214">
        <f>Q222*H222</f>
        <v>0</v>
      </c>
      <c r="S222" s="214">
        <v>0</v>
      </c>
      <c r="T222" s="215">
        <f>S222*H222</f>
        <v>0</v>
      </c>
      <c r="AR222" s="216" t="s">
        <v>125</v>
      </c>
      <c r="AT222" s="216" t="s">
        <v>120</v>
      </c>
      <c r="AU222" s="216" t="s">
        <v>80</v>
      </c>
      <c r="AY222" s="18" t="s">
        <v>118</v>
      </c>
      <c r="BE222" s="217">
        <f>IF(N222="základní",J222,0)</f>
        <v>0</v>
      </c>
      <c r="BF222" s="217">
        <f>IF(N222="snížená",J222,0)</f>
        <v>0</v>
      </c>
      <c r="BG222" s="217">
        <f>IF(N222="zákl. přenesená",J222,0)</f>
        <v>0</v>
      </c>
      <c r="BH222" s="217">
        <f>IF(N222="sníž. přenesená",J222,0)</f>
        <v>0</v>
      </c>
      <c r="BI222" s="217">
        <f>IF(N222="nulová",J222,0)</f>
        <v>0</v>
      </c>
      <c r="BJ222" s="18" t="s">
        <v>78</v>
      </c>
      <c r="BK222" s="217">
        <f>ROUND(I222*H222,2)</f>
        <v>0</v>
      </c>
      <c r="BL222" s="18" t="s">
        <v>125</v>
      </c>
      <c r="BM222" s="216" t="s">
        <v>422</v>
      </c>
    </row>
    <row r="223" s="1" customFormat="1" ht="16.5" customHeight="1">
      <c r="B223" s="39"/>
      <c r="C223" s="205" t="s">
        <v>423</v>
      </c>
      <c r="D223" s="205" t="s">
        <v>120</v>
      </c>
      <c r="E223" s="206" t="s">
        <v>424</v>
      </c>
      <c r="F223" s="207" t="s">
        <v>425</v>
      </c>
      <c r="G223" s="208" t="s">
        <v>273</v>
      </c>
      <c r="H223" s="209">
        <v>1</v>
      </c>
      <c r="I223" s="210"/>
      <c r="J223" s="211">
        <f>ROUND(I223*H223,2)</f>
        <v>0</v>
      </c>
      <c r="K223" s="207" t="s">
        <v>19</v>
      </c>
      <c r="L223" s="44"/>
      <c r="M223" s="212" t="s">
        <v>19</v>
      </c>
      <c r="N223" s="213" t="s">
        <v>44</v>
      </c>
      <c r="O223" s="84"/>
      <c r="P223" s="214">
        <f>O223*H223</f>
        <v>0</v>
      </c>
      <c r="Q223" s="214">
        <v>0</v>
      </c>
      <c r="R223" s="214">
        <f>Q223*H223</f>
        <v>0</v>
      </c>
      <c r="S223" s="214">
        <v>0</v>
      </c>
      <c r="T223" s="215">
        <f>S223*H223</f>
        <v>0</v>
      </c>
      <c r="AR223" s="216" t="s">
        <v>125</v>
      </c>
      <c r="AT223" s="216" t="s">
        <v>120</v>
      </c>
      <c r="AU223" s="216" t="s">
        <v>80</v>
      </c>
      <c r="AY223" s="18" t="s">
        <v>118</v>
      </c>
      <c r="BE223" s="217">
        <f>IF(N223="základní",J223,0)</f>
        <v>0</v>
      </c>
      <c r="BF223" s="217">
        <f>IF(N223="snížená",J223,0)</f>
        <v>0</v>
      </c>
      <c r="BG223" s="217">
        <f>IF(N223="zákl. přenesená",J223,0)</f>
        <v>0</v>
      </c>
      <c r="BH223" s="217">
        <f>IF(N223="sníž. přenesená",J223,0)</f>
        <v>0</v>
      </c>
      <c r="BI223" s="217">
        <f>IF(N223="nulová",J223,0)</f>
        <v>0</v>
      </c>
      <c r="BJ223" s="18" t="s">
        <v>78</v>
      </c>
      <c r="BK223" s="217">
        <f>ROUND(I223*H223,2)</f>
        <v>0</v>
      </c>
      <c r="BL223" s="18" t="s">
        <v>125</v>
      </c>
      <c r="BM223" s="216" t="s">
        <v>426</v>
      </c>
    </row>
    <row r="224" s="11" customFormat="1" ht="25.92" customHeight="1">
      <c r="B224" s="189"/>
      <c r="C224" s="190"/>
      <c r="D224" s="191" t="s">
        <v>72</v>
      </c>
      <c r="E224" s="192" t="s">
        <v>190</v>
      </c>
      <c r="F224" s="192" t="s">
        <v>427</v>
      </c>
      <c r="G224" s="190"/>
      <c r="H224" s="190"/>
      <c r="I224" s="193"/>
      <c r="J224" s="194">
        <f>BK224</f>
        <v>0</v>
      </c>
      <c r="K224" s="190"/>
      <c r="L224" s="195"/>
      <c r="M224" s="196"/>
      <c r="N224" s="197"/>
      <c r="O224" s="197"/>
      <c r="P224" s="198">
        <f>P225+P243</f>
        <v>0</v>
      </c>
      <c r="Q224" s="197"/>
      <c r="R224" s="198">
        <f>R225+R243</f>
        <v>9.3635405400000007</v>
      </c>
      <c r="S224" s="197"/>
      <c r="T224" s="199">
        <f>T225+T243</f>
        <v>0</v>
      </c>
      <c r="AR224" s="200" t="s">
        <v>139</v>
      </c>
      <c r="AT224" s="201" t="s">
        <v>72</v>
      </c>
      <c r="AU224" s="201" t="s">
        <v>73</v>
      </c>
      <c r="AY224" s="200" t="s">
        <v>118</v>
      </c>
      <c r="BK224" s="202">
        <f>BK225+BK243</f>
        <v>0</v>
      </c>
    </row>
    <row r="225" s="11" customFormat="1" ht="22.8" customHeight="1">
      <c r="B225" s="189"/>
      <c r="C225" s="190"/>
      <c r="D225" s="191" t="s">
        <v>72</v>
      </c>
      <c r="E225" s="203" t="s">
        <v>428</v>
      </c>
      <c r="F225" s="203" t="s">
        <v>429</v>
      </c>
      <c r="G225" s="190"/>
      <c r="H225" s="190"/>
      <c r="I225" s="193"/>
      <c r="J225" s="204">
        <f>BK225</f>
        <v>0</v>
      </c>
      <c r="K225" s="190"/>
      <c r="L225" s="195"/>
      <c r="M225" s="196"/>
      <c r="N225" s="197"/>
      <c r="O225" s="197"/>
      <c r="P225" s="198">
        <f>SUM(P226:P242)</f>
        <v>0</v>
      </c>
      <c r="Q225" s="197"/>
      <c r="R225" s="198">
        <f>SUM(R226:R242)</f>
        <v>0</v>
      </c>
      <c r="S225" s="197"/>
      <c r="T225" s="199">
        <f>SUM(T226:T242)</f>
        <v>0</v>
      </c>
      <c r="AR225" s="200" t="s">
        <v>139</v>
      </c>
      <c r="AT225" s="201" t="s">
        <v>72</v>
      </c>
      <c r="AU225" s="201" t="s">
        <v>78</v>
      </c>
      <c r="AY225" s="200" t="s">
        <v>118</v>
      </c>
      <c r="BK225" s="202">
        <f>SUM(BK226:BK242)</f>
        <v>0</v>
      </c>
    </row>
    <row r="226" s="1" customFormat="1" ht="16.5" customHeight="1">
      <c r="B226" s="39"/>
      <c r="C226" s="205" t="s">
        <v>430</v>
      </c>
      <c r="D226" s="205" t="s">
        <v>120</v>
      </c>
      <c r="E226" s="206" t="s">
        <v>431</v>
      </c>
      <c r="F226" s="207" t="s">
        <v>432</v>
      </c>
      <c r="G226" s="208" t="s">
        <v>147</v>
      </c>
      <c r="H226" s="209">
        <v>3</v>
      </c>
      <c r="I226" s="210"/>
      <c r="J226" s="211">
        <f>ROUND(I226*H226,2)</f>
        <v>0</v>
      </c>
      <c r="K226" s="207" t="s">
        <v>124</v>
      </c>
      <c r="L226" s="44"/>
      <c r="M226" s="212" t="s">
        <v>19</v>
      </c>
      <c r="N226" s="213" t="s">
        <v>44</v>
      </c>
      <c r="O226" s="84"/>
      <c r="P226" s="214">
        <f>O226*H226</f>
        <v>0</v>
      </c>
      <c r="Q226" s="214">
        <v>0</v>
      </c>
      <c r="R226" s="214">
        <f>Q226*H226</f>
        <v>0</v>
      </c>
      <c r="S226" s="214">
        <v>0</v>
      </c>
      <c r="T226" s="215">
        <f>S226*H226</f>
        <v>0</v>
      </c>
      <c r="AR226" s="216" t="s">
        <v>433</v>
      </c>
      <c r="AT226" s="216" t="s">
        <v>120</v>
      </c>
      <c r="AU226" s="216" t="s">
        <v>80</v>
      </c>
      <c r="AY226" s="18" t="s">
        <v>118</v>
      </c>
      <c r="BE226" s="217">
        <f>IF(N226="základní",J226,0)</f>
        <v>0</v>
      </c>
      <c r="BF226" s="217">
        <f>IF(N226="snížená",J226,0)</f>
        <v>0</v>
      </c>
      <c r="BG226" s="217">
        <f>IF(N226="zákl. přenesená",J226,0)</f>
        <v>0</v>
      </c>
      <c r="BH226" s="217">
        <f>IF(N226="sníž. přenesená",J226,0)</f>
        <v>0</v>
      </c>
      <c r="BI226" s="217">
        <f>IF(N226="nulová",J226,0)</f>
        <v>0</v>
      </c>
      <c r="BJ226" s="18" t="s">
        <v>78</v>
      </c>
      <c r="BK226" s="217">
        <f>ROUND(I226*H226,2)</f>
        <v>0</v>
      </c>
      <c r="BL226" s="18" t="s">
        <v>433</v>
      </c>
      <c r="BM226" s="216" t="s">
        <v>434</v>
      </c>
    </row>
    <row r="227" s="12" customFormat="1">
      <c r="B227" s="221"/>
      <c r="C227" s="222"/>
      <c r="D227" s="218" t="s">
        <v>129</v>
      </c>
      <c r="E227" s="223" t="s">
        <v>19</v>
      </c>
      <c r="F227" s="224" t="s">
        <v>279</v>
      </c>
      <c r="G227" s="222"/>
      <c r="H227" s="223" t="s">
        <v>19</v>
      </c>
      <c r="I227" s="225"/>
      <c r="J227" s="222"/>
      <c r="K227" s="222"/>
      <c r="L227" s="226"/>
      <c r="M227" s="227"/>
      <c r="N227" s="228"/>
      <c r="O227" s="228"/>
      <c r="P227" s="228"/>
      <c r="Q227" s="228"/>
      <c r="R227" s="228"/>
      <c r="S227" s="228"/>
      <c r="T227" s="229"/>
      <c r="AT227" s="230" t="s">
        <v>129</v>
      </c>
      <c r="AU227" s="230" t="s">
        <v>80</v>
      </c>
      <c r="AV227" s="12" t="s">
        <v>78</v>
      </c>
      <c r="AW227" s="12" t="s">
        <v>35</v>
      </c>
      <c r="AX227" s="12" t="s">
        <v>73</v>
      </c>
      <c r="AY227" s="230" t="s">
        <v>118</v>
      </c>
    </row>
    <row r="228" s="12" customFormat="1">
      <c r="B228" s="221"/>
      <c r="C228" s="222"/>
      <c r="D228" s="218" t="s">
        <v>129</v>
      </c>
      <c r="E228" s="223" t="s">
        <v>19</v>
      </c>
      <c r="F228" s="224" t="s">
        <v>435</v>
      </c>
      <c r="G228" s="222"/>
      <c r="H228" s="223" t="s">
        <v>19</v>
      </c>
      <c r="I228" s="225"/>
      <c r="J228" s="222"/>
      <c r="K228" s="222"/>
      <c r="L228" s="226"/>
      <c r="M228" s="227"/>
      <c r="N228" s="228"/>
      <c r="O228" s="228"/>
      <c r="P228" s="228"/>
      <c r="Q228" s="228"/>
      <c r="R228" s="228"/>
      <c r="S228" s="228"/>
      <c r="T228" s="229"/>
      <c r="AT228" s="230" t="s">
        <v>129</v>
      </c>
      <c r="AU228" s="230" t="s">
        <v>80</v>
      </c>
      <c r="AV228" s="12" t="s">
        <v>78</v>
      </c>
      <c r="AW228" s="12" t="s">
        <v>35</v>
      </c>
      <c r="AX228" s="12" t="s">
        <v>73</v>
      </c>
      <c r="AY228" s="230" t="s">
        <v>118</v>
      </c>
    </row>
    <row r="229" s="13" customFormat="1">
      <c r="B229" s="231"/>
      <c r="C229" s="232"/>
      <c r="D229" s="218" t="s">
        <v>129</v>
      </c>
      <c r="E229" s="233" t="s">
        <v>19</v>
      </c>
      <c r="F229" s="234" t="s">
        <v>139</v>
      </c>
      <c r="G229" s="232"/>
      <c r="H229" s="235">
        <v>3</v>
      </c>
      <c r="I229" s="236"/>
      <c r="J229" s="232"/>
      <c r="K229" s="232"/>
      <c r="L229" s="237"/>
      <c r="M229" s="238"/>
      <c r="N229" s="239"/>
      <c r="O229" s="239"/>
      <c r="P229" s="239"/>
      <c r="Q229" s="239"/>
      <c r="R229" s="239"/>
      <c r="S229" s="239"/>
      <c r="T229" s="240"/>
      <c r="AT229" s="241" t="s">
        <v>129</v>
      </c>
      <c r="AU229" s="241" t="s">
        <v>80</v>
      </c>
      <c r="AV229" s="13" t="s">
        <v>80</v>
      </c>
      <c r="AW229" s="13" t="s">
        <v>35</v>
      </c>
      <c r="AX229" s="13" t="s">
        <v>78</v>
      </c>
      <c r="AY229" s="241" t="s">
        <v>118</v>
      </c>
    </row>
    <row r="230" s="1" customFormat="1" ht="16.5" customHeight="1">
      <c r="B230" s="39"/>
      <c r="C230" s="242" t="s">
        <v>436</v>
      </c>
      <c r="D230" s="242" t="s">
        <v>190</v>
      </c>
      <c r="E230" s="243" t="s">
        <v>437</v>
      </c>
      <c r="F230" s="244" t="s">
        <v>438</v>
      </c>
      <c r="G230" s="245" t="s">
        <v>273</v>
      </c>
      <c r="H230" s="246">
        <v>3</v>
      </c>
      <c r="I230" s="247"/>
      <c r="J230" s="248">
        <f>ROUND(I230*H230,2)</f>
        <v>0</v>
      </c>
      <c r="K230" s="244" t="s">
        <v>19</v>
      </c>
      <c r="L230" s="249"/>
      <c r="M230" s="250" t="s">
        <v>19</v>
      </c>
      <c r="N230" s="251" t="s">
        <v>44</v>
      </c>
      <c r="O230" s="84"/>
      <c r="P230" s="214">
        <f>O230*H230</f>
        <v>0</v>
      </c>
      <c r="Q230" s="214">
        <v>0</v>
      </c>
      <c r="R230" s="214">
        <f>Q230*H230</f>
        <v>0</v>
      </c>
      <c r="S230" s="214">
        <v>0</v>
      </c>
      <c r="T230" s="215">
        <f>S230*H230</f>
        <v>0</v>
      </c>
      <c r="AR230" s="216" t="s">
        <v>439</v>
      </c>
      <c r="AT230" s="216" t="s">
        <v>190</v>
      </c>
      <c r="AU230" s="216" t="s">
        <v>80</v>
      </c>
      <c r="AY230" s="18" t="s">
        <v>118</v>
      </c>
      <c r="BE230" s="217">
        <f>IF(N230="základní",J230,0)</f>
        <v>0</v>
      </c>
      <c r="BF230" s="217">
        <f>IF(N230="snížená",J230,0)</f>
        <v>0</v>
      </c>
      <c r="BG230" s="217">
        <f>IF(N230="zákl. přenesená",J230,0)</f>
        <v>0</v>
      </c>
      <c r="BH230" s="217">
        <f>IF(N230="sníž. přenesená",J230,0)</f>
        <v>0</v>
      </c>
      <c r="BI230" s="217">
        <f>IF(N230="nulová",J230,0)</f>
        <v>0</v>
      </c>
      <c r="BJ230" s="18" t="s">
        <v>78</v>
      </c>
      <c r="BK230" s="217">
        <f>ROUND(I230*H230,2)</f>
        <v>0</v>
      </c>
      <c r="BL230" s="18" t="s">
        <v>433</v>
      </c>
      <c r="BM230" s="216" t="s">
        <v>440</v>
      </c>
    </row>
    <row r="231" s="1" customFormat="1" ht="16.5" customHeight="1">
      <c r="B231" s="39"/>
      <c r="C231" s="205" t="s">
        <v>441</v>
      </c>
      <c r="D231" s="205" t="s">
        <v>120</v>
      </c>
      <c r="E231" s="206" t="s">
        <v>442</v>
      </c>
      <c r="F231" s="207" t="s">
        <v>443</v>
      </c>
      <c r="G231" s="208" t="s">
        <v>147</v>
      </c>
      <c r="H231" s="209">
        <v>6</v>
      </c>
      <c r="I231" s="210"/>
      <c r="J231" s="211">
        <f>ROUND(I231*H231,2)</f>
        <v>0</v>
      </c>
      <c r="K231" s="207" t="s">
        <v>124</v>
      </c>
      <c r="L231" s="44"/>
      <c r="M231" s="212" t="s">
        <v>19</v>
      </c>
      <c r="N231" s="213" t="s">
        <v>44</v>
      </c>
      <c r="O231" s="84"/>
      <c r="P231" s="214">
        <f>O231*H231</f>
        <v>0</v>
      </c>
      <c r="Q231" s="214">
        <v>0</v>
      </c>
      <c r="R231" s="214">
        <f>Q231*H231</f>
        <v>0</v>
      </c>
      <c r="S231" s="214">
        <v>0</v>
      </c>
      <c r="T231" s="215">
        <f>S231*H231</f>
        <v>0</v>
      </c>
      <c r="AR231" s="216" t="s">
        <v>433</v>
      </c>
      <c r="AT231" s="216" t="s">
        <v>120</v>
      </c>
      <c r="AU231" s="216" t="s">
        <v>80</v>
      </c>
      <c r="AY231" s="18" t="s">
        <v>118</v>
      </c>
      <c r="BE231" s="217">
        <f>IF(N231="základní",J231,0)</f>
        <v>0</v>
      </c>
      <c r="BF231" s="217">
        <f>IF(N231="snížená",J231,0)</f>
        <v>0</v>
      </c>
      <c r="BG231" s="217">
        <f>IF(N231="zákl. přenesená",J231,0)</f>
        <v>0</v>
      </c>
      <c r="BH231" s="217">
        <f>IF(N231="sníž. přenesená",J231,0)</f>
        <v>0</v>
      </c>
      <c r="BI231" s="217">
        <f>IF(N231="nulová",J231,0)</f>
        <v>0</v>
      </c>
      <c r="BJ231" s="18" t="s">
        <v>78</v>
      </c>
      <c r="BK231" s="217">
        <f>ROUND(I231*H231,2)</f>
        <v>0</v>
      </c>
      <c r="BL231" s="18" t="s">
        <v>433</v>
      </c>
      <c r="BM231" s="216" t="s">
        <v>444</v>
      </c>
    </row>
    <row r="232" s="12" customFormat="1">
      <c r="B232" s="221"/>
      <c r="C232" s="222"/>
      <c r="D232" s="218" t="s">
        <v>129</v>
      </c>
      <c r="E232" s="223" t="s">
        <v>19</v>
      </c>
      <c r="F232" s="224" t="s">
        <v>267</v>
      </c>
      <c r="G232" s="222"/>
      <c r="H232" s="223" t="s">
        <v>19</v>
      </c>
      <c r="I232" s="225"/>
      <c r="J232" s="222"/>
      <c r="K232" s="222"/>
      <c r="L232" s="226"/>
      <c r="M232" s="227"/>
      <c r="N232" s="228"/>
      <c r="O232" s="228"/>
      <c r="P232" s="228"/>
      <c r="Q232" s="228"/>
      <c r="R232" s="228"/>
      <c r="S232" s="228"/>
      <c r="T232" s="229"/>
      <c r="AT232" s="230" t="s">
        <v>129</v>
      </c>
      <c r="AU232" s="230" t="s">
        <v>80</v>
      </c>
      <c r="AV232" s="12" t="s">
        <v>78</v>
      </c>
      <c r="AW232" s="12" t="s">
        <v>35</v>
      </c>
      <c r="AX232" s="12" t="s">
        <v>73</v>
      </c>
      <c r="AY232" s="230" t="s">
        <v>118</v>
      </c>
    </row>
    <row r="233" s="12" customFormat="1">
      <c r="B233" s="221"/>
      <c r="C233" s="222"/>
      <c r="D233" s="218" t="s">
        <v>129</v>
      </c>
      <c r="E233" s="223" t="s">
        <v>19</v>
      </c>
      <c r="F233" s="224" t="s">
        <v>445</v>
      </c>
      <c r="G233" s="222"/>
      <c r="H233" s="223" t="s">
        <v>19</v>
      </c>
      <c r="I233" s="225"/>
      <c r="J233" s="222"/>
      <c r="K233" s="222"/>
      <c r="L233" s="226"/>
      <c r="M233" s="227"/>
      <c r="N233" s="228"/>
      <c r="O233" s="228"/>
      <c r="P233" s="228"/>
      <c r="Q233" s="228"/>
      <c r="R233" s="228"/>
      <c r="S233" s="228"/>
      <c r="T233" s="229"/>
      <c r="AT233" s="230" t="s">
        <v>129</v>
      </c>
      <c r="AU233" s="230" t="s">
        <v>80</v>
      </c>
      <c r="AV233" s="12" t="s">
        <v>78</v>
      </c>
      <c r="AW233" s="12" t="s">
        <v>35</v>
      </c>
      <c r="AX233" s="12" t="s">
        <v>73</v>
      </c>
      <c r="AY233" s="230" t="s">
        <v>118</v>
      </c>
    </row>
    <row r="234" s="13" customFormat="1">
      <c r="B234" s="231"/>
      <c r="C234" s="232"/>
      <c r="D234" s="218" t="s">
        <v>129</v>
      </c>
      <c r="E234" s="233" t="s">
        <v>19</v>
      </c>
      <c r="F234" s="234" t="s">
        <v>139</v>
      </c>
      <c r="G234" s="232"/>
      <c r="H234" s="235">
        <v>3</v>
      </c>
      <c r="I234" s="236"/>
      <c r="J234" s="232"/>
      <c r="K234" s="232"/>
      <c r="L234" s="237"/>
      <c r="M234" s="238"/>
      <c r="N234" s="239"/>
      <c r="O234" s="239"/>
      <c r="P234" s="239"/>
      <c r="Q234" s="239"/>
      <c r="R234" s="239"/>
      <c r="S234" s="239"/>
      <c r="T234" s="240"/>
      <c r="AT234" s="241" t="s">
        <v>129</v>
      </c>
      <c r="AU234" s="241" t="s">
        <v>80</v>
      </c>
      <c r="AV234" s="13" t="s">
        <v>80</v>
      </c>
      <c r="AW234" s="13" t="s">
        <v>35</v>
      </c>
      <c r="AX234" s="13" t="s">
        <v>73</v>
      </c>
      <c r="AY234" s="241" t="s">
        <v>118</v>
      </c>
    </row>
    <row r="235" s="12" customFormat="1">
      <c r="B235" s="221"/>
      <c r="C235" s="222"/>
      <c r="D235" s="218" t="s">
        <v>129</v>
      </c>
      <c r="E235" s="223" t="s">
        <v>19</v>
      </c>
      <c r="F235" s="224" t="s">
        <v>446</v>
      </c>
      <c r="G235" s="222"/>
      <c r="H235" s="223" t="s">
        <v>19</v>
      </c>
      <c r="I235" s="225"/>
      <c r="J235" s="222"/>
      <c r="K235" s="222"/>
      <c r="L235" s="226"/>
      <c r="M235" s="227"/>
      <c r="N235" s="228"/>
      <c r="O235" s="228"/>
      <c r="P235" s="228"/>
      <c r="Q235" s="228"/>
      <c r="R235" s="228"/>
      <c r="S235" s="228"/>
      <c r="T235" s="229"/>
      <c r="AT235" s="230" t="s">
        <v>129</v>
      </c>
      <c r="AU235" s="230" t="s">
        <v>80</v>
      </c>
      <c r="AV235" s="12" t="s">
        <v>78</v>
      </c>
      <c r="AW235" s="12" t="s">
        <v>35</v>
      </c>
      <c r="AX235" s="12" t="s">
        <v>73</v>
      </c>
      <c r="AY235" s="230" t="s">
        <v>118</v>
      </c>
    </row>
    <row r="236" s="13" customFormat="1">
      <c r="B236" s="231"/>
      <c r="C236" s="232"/>
      <c r="D236" s="218" t="s">
        <v>129</v>
      </c>
      <c r="E236" s="233" t="s">
        <v>19</v>
      </c>
      <c r="F236" s="234" t="s">
        <v>139</v>
      </c>
      <c r="G236" s="232"/>
      <c r="H236" s="235">
        <v>3</v>
      </c>
      <c r="I236" s="236"/>
      <c r="J236" s="232"/>
      <c r="K236" s="232"/>
      <c r="L236" s="237"/>
      <c r="M236" s="238"/>
      <c r="N236" s="239"/>
      <c r="O236" s="239"/>
      <c r="P236" s="239"/>
      <c r="Q236" s="239"/>
      <c r="R236" s="239"/>
      <c r="S236" s="239"/>
      <c r="T236" s="240"/>
      <c r="AT236" s="241" t="s">
        <v>129</v>
      </c>
      <c r="AU236" s="241" t="s">
        <v>80</v>
      </c>
      <c r="AV236" s="13" t="s">
        <v>80</v>
      </c>
      <c r="AW236" s="13" t="s">
        <v>35</v>
      </c>
      <c r="AX236" s="13" t="s">
        <v>73</v>
      </c>
      <c r="AY236" s="241" t="s">
        <v>118</v>
      </c>
    </row>
    <row r="237" s="15" customFormat="1">
      <c r="B237" s="263"/>
      <c r="C237" s="264"/>
      <c r="D237" s="218" t="s">
        <v>129</v>
      </c>
      <c r="E237" s="265" t="s">
        <v>19</v>
      </c>
      <c r="F237" s="266" t="s">
        <v>211</v>
      </c>
      <c r="G237" s="264"/>
      <c r="H237" s="267">
        <v>6</v>
      </c>
      <c r="I237" s="268"/>
      <c r="J237" s="264"/>
      <c r="K237" s="264"/>
      <c r="L237" s="269"/>
      <c r="M237" s="270"/>
      <c r="N237" s="271"/>
      <c r="O237" s="271"/>
      <c r="P237" s="271"/>
      <c r="Q237" s="271"/>
      <c r="R237" s="271"/>
      <c r="S237" s="271"/>
      <c r="T237" s="272"/>
      <c r="AT237" s="273" t="s">
        <v>129</v>
      </c>
      <c r="AU237" s="273" t="s">
        <v>80</v>
      </c>
      <c r="AV237" s="15" t="s">
        <v>125</v>
      </c>
      <c r="AW237" s="15" t="s">
        <v>35</v>
      </c>
      <c r="AX237" s="15" t="s">
        <v>78</v>
      </c>
      <c r="AY237" s="273" t="s">
        <v>118</v>
      </c>
    </row>
    <row r="238" s="1" customFormat="1" ht="16.5" customHeight="1">
      <c r="B238" s="39"/>
      <c r="C238" s="242" t="s">
        <v>447</v>
      </c>
      <c r="D238" s="242" t="s">
        <v>190</v>
      </c>
      <c r="E238" s="243" t="s">
        <v>448</v>
      </c>
      <c r="F238" s="244" t="s">
        <v>449</v>
      </c>
      <c r="G238" s="245" t="s">
        <v>273</v>
      </c>
      <c r="H238" s="246">
        <v>6</v>
      </c>
      <c r="I238" s="247"/>
      <c r="J238" s="248">
        <f>ROUND(I238*H238,2)</f>
        <v>0</v>
      </c>
      <c r="K238" s="244" t="s">
        <v>19</v>
      </c>
      <c r="L238" s="249"/>
      <c r="M238" s="250" t="s">
        <v>19</v>
      </c>
      <c r="N238" s="251" t="s">
        <v>44</v>
      </c>
      <c r="O238" s="84"/>
      <c r="P238" s="214">
        <f>O238*H238</f>
        <v>0</v>
      </c>
      <c r="Q238" s="214">
        <v>0</v>
      </c>
      <c r="R238" s="214">
        <f>Q238*H238</f>
        <v>0</v>
      </c>
      <c r="S238" s="214">
        <v>0</v>
      </c>
      <c r="T238" s="215">
        <f>S238*H238</f>
        <v>0</v>
      </c>
      <c r="AR238" s="216" t="s">
        <v>193</v>
      </c>
      <c r="AT238" s="216" t="s">
        <v>190</v>
      </c>
      <c r="AU238" s="216" t="s">
        <v>80</v>
      </c>
      <c r="AY238" s="18" t="s">
        <v>118</v>
      </c>
      <c r="BE238" s="217">
        <f>IF(N238="základní",J238,0)</f>
        <v>0</v>
      </c>
      <c r="BF238" s="217">
        <f>IF(N238="snížená",J238,0)</f>
        <v>0</v>
      </c>
      <c r="BG238" s="217">
        <f>IF(N238="zákl. přenesená",J238,0)</f>
        <v>0</v>
      </c>
      <c r="BH238" s="217">
        <f>IF(N238="sníž. přenesená",J238,0)</f>
        <v>0</v>
      </c>
      <c r="BI238" s="217">
        <f>IF(N238="nulová",J238,0)</f>
        <v>0</v>
      </c>
      <c r="BJ238" s="18" t="s">
        <v>78</v>
      </c>
      <c r="BK238" s="217">
        <f>ROUND(I238*H238,2)</f>
        <v>0</v>
      </c>
      <c r="BL238" s="18" t="s">
        <v>184</v>
      </c>
      <c r="BM238" s="216" t="s">
        <v>450</v>
      </c>
    </row>
    <row r="239" s="1" customFormat="1">
      <c r="B239" s="39"/>
      <c r="C239" s="40"/>
      <c r="D239" s="218" t="s">
        <v>335</v>
      </c>
      <c r="E239" s="40"/>
      <c r="F239" s="219" t="s">
        <v>451</v>
      </c>
      <c r="G239" s="40"/>
      <c r="H239" s="40"/>
      <c r="I239" s="130"/>
      <c r="J239" s="40"/>
      <c r="K239" s="40"/>
      <c r="L239" s="44"/>
      <c r="M239" s="220"/>
      <c r="N239" s="84"/>
      <c r="O239" s="84"/>
      <c r="P239" s="84"/>
      <c r="Q239" s="84"/>
      <c r="R239" s="84"/>
      <c r="S239" s="84"/>
      <c r="T239" s="85"/>
      <c r="AT239" s="18" t="s">
        <v>335</v>
      </c>
      <c r="AU239" s="18" t="s">
        <v>80</v>
      </c>
    </row>
    <row r="240" s="1" customFormat="1" ht="16.5" customHeight="1">
      <c r="B240" s="39"/>
      <c r="C240" s="205" t="s">
        <v>452</v>
      </c>
      <c r="D240" s="205" t="s">
        <v>120</v>
      </c>
      <c r="E240" s="206" t="s">
        <v>453</v>
      </c>
      <c r="F240" s="207" t="s">
        <v>454</v>
      </c>
      <c r="G240" s="208" t="s">
        <v>455</v>
      </c>
      <c r="H240" s="209">
        <v>10</v>
      </c>
      <c r="I240" s="210"/>
      <c r="J240" s="211">
        <f>ROUND(I240*H240,2)</f>
        <v>0</v>
      </c>
      <c r="K240" s="207" t="s">
        <v>19</v>
      </c>
      <c r="L240" s="44"/>
      <c r="M240" s="212" t="s">
        <v>19</v>
      </c>
      <c r="N240" s="213" t="s">
        <v>44</v>
      </c>
      <c r="O240" s="84"/>
      <c r="P240" s="214">
        <f>O240*H240</f>
        <v>0</v>
      </c>
      <c r="Q240" s="214">
        <v>0</v>
      </c>
      <c r="R240" s="214">
        <f>Q240*H240</f>
        <v>0</v>
      </c>
      <c r="S240" s="214">
        <v>0</v>
      </c>
      <c r="T240" s="215">
        <f>S240*H240</f>
        <v>0</v>
      </c>
      <c r="AR240" s="216" t="s">
        <v>184</v>
      </c>
      <c r="AT240" s="216" t="s">
        <v>120</v>
      </c>
      <c r="AU240" s="216" t="s">
        <v>80</v>
      </c>
      <c r="AY240" s="18" t="s">
        <v>118</v>
      </c>
      <c r="BE240" s="217">
        <f>IF(N240="základní",J240,0)</f>
        <v>0</v>
      </c>
      <c r="BF240" s="217">
        <f>IF(N240="snížená",J240,0)</f>
        <v>0</v>
      </c>
      <c r="BG240" s="217">
        <f>IF(N240="zákl. přenesená",J240,0)</f>
        <v>0</v>
      </c>
      <c r="BH240" s="217">
        <f>IF(N240="sníž. přenesená",J240,0)</f>
        <v>0</v>
      </c>
      <c r="BI240" s="217">
        <f>IF(N240="nulová",J240,0)</f>
        <v>0</v>
      </c>
      <c r="BJ240" s="18" t="s">
        <v>78</v>
      </c>
      <c r="BK240" s="217">
        <f>ROUND(I240*H240,2)</f>
        <v>0</v>
      </c>
      <c r="BL240" s="18" t="s">
        <v>184</v>
      </c>
      <c r="BM240" s="216" t="s">
        <v>456</v>
      </c>
    </row>
    <row r="241" s="12" customFormat="1">
      <c r="B241" s="221"/>
      <c r="C241" s="222"/>
      <c r="D241" s="218" t="s">
        <v>129</v>
      </c>
      <c r="E241" s="223" t="s">
        <v>19</v>
      </c>
      <c r="F241" s="224" t="s">
        <v>457</v>
      </c>
      <c r="G241" s="222"/>
      <c r="H241" s="223" t="s">
        <v>19</v>
      </c>
      <c r="I241" s="225"/>
      <c r="J241" s="222"/>
      <c r="K241" s="222"/>
      <c r="L241" s="226"/>
      <c r="M241" s="227"/>
      <c r="N241" s="228"/>
      <c r="O241" s="228"/>
      <c r="P241" s="228"/>
      <c r="Q241" s="228"/>
      <c r="R241" s="228"/>
      <c r="S241" s="228"/>
      <c r="T241" s="229"/>
      <c r="AT241" s="230" t="s">
        <v>129</v>
      </c>
      <c r="AU241" s="230" t="s">
        <v>80</v>
      </c>
      <c r="AV241" s="12" t="s">
        <v>78</v>
      </c>
      <c r="AW241" s="12" t="s">
        <v>35</v>
      </c>
      <c r="AX241" s="12" t="s">
        <v>73</v>
      </c>
      <c r="AY241" s="230" t="s">
        <v>118</v>
      </c>
    </row>
    <row r="242" s="13" customFormat="1">
      <c r="B242" s="231"/>
      <c r="C242" s="232"/>
      <c r="D242" s="218" t="s">
        <v>129</v>
      </c>
      <c r="E242" s="233" t="s">
        <v>19</v>
      </c>
      <c r="F242" s="234" t="s">
        <v>180</v>
      </c>
      <c r="G242" s="232"/>
      <c r="H242" s="235">
        <v>10</v>
      </c>
      <c r="I242" s="236"/>
      <c r="J242" s="232"/>
      <c r="K242" s="232"/>
      <c r="L242" s="237"/>
      <c r="M242" s="238"/>
      <c r="N242" s="239"/>
      <c r="O242" s="239"/>
      <c r="P242" s="239"/>
      <c r="Q242" s="239"/>
      <c r="R242" s="239"/>
      <c r="S242" s="239"/>
      <c r="T242" s="240"/>
      <c r="AT242" s="241" t="s">
        <v>129</v>
      </c>
      <c r="AU242" s="241" t="s">
        <v>80</v>
      </c>
      <c r="AV242" s="13" t="s">
        <v>80</v>
      </c>
      <c r="AW242" s="13" t="s">
        <v>35</v>
      </c>
      <c r="AX242" s="13" t="s">
        <v>78</v>
      </c>
      <c r="AY242" s="241" t="s">
        <v>118</v>
      </c>
    </row>
    <row r="243" s="11" customFormat="1" ht="22.8" customHeight="1">
      <c r="B243" s="189"/>
      <c r="C243" s="190"/>
      <c r="D243" s="191" t="s">
        <v>72</v>
      </c>
      <c r="E243" s="203" t="s">
        <v>458</v>
      </c>
      <c r="F243" s="203" t="s">
        <v>459</v>
      </c>
      <c r="G243" s="190"/>
      <c r="H243" s="190"/>
      <c r="I243" s="193"/>
      <c r="J243" s="204">
        <f>BK243</f>
        <v>0</v>
      </c>
      <c r="K243" s="190"/>
      <c r="L243" s="195"/>
      <c r="M243" s="196"/>
      <c r="N243" s="197"/>
      <c r="O243" s="197"/>
      <c r="P243" s="198">
        <f>SUM(P244:P260)</f>
        <v>0</v>
      </c>
      <c r="Q243" s="197"/>
      <c r="R243" s="198">
        <f>SUM(R244:R260)</f>
        <v>9.3635405400000007</v>
      </c>
      <c r="S243" s="197"/>
      <c r="T243" s="199">
        <f>SUM(T244:T260)</f>
        <v>0</v>
      </c>
      <c r="AR243" s="200" t="s">
        <v>139</v>
      </c>
      <c r="AT243" s="201" t="s">
        <v>72</v>
      </c>
      <c r="AU243" s="201" t="s">
        <v>78</v>
      </c>
      <c r="AY243" s="200" t="s">
        <v>118</v>
      </c>
      <c r="BK243" s="202">
        <f>SUM(BK244:BK260)</f>
        <v>0</v>
      </c>
    </row>
    <row r="244" s="1" customFormat="1" ht="36" customHeight="1">
      <c r="B244" s="39"/>
      <c r="C244" s="205" t="s">
        <v>460</v>
      </c>
      <c r="D244" s="205" t="s">
        <v>120</v>
      </c>
      <c r="E244" s="206" t="s">
        <v>461</v>
      </c>
      <c r="F244" s="207" t="s">
        <v>462</v>
      </c>
      <c r="G244" s="208" t="s">
        <v>147</v>
      </c>
      <c r="H244" s="209">
        <v>3</v>
      </c>
      <c r="I244" s="210"/>
      <c r="J244" s="211">
        <f>ROUND(I244*H244,2)</f>
        <v>0</v>
      </c>
      <c r="K244" s="207" t="s">
        <v>124</v>
      </c>
      <c r="L244" s="44"/>
      <c r="M244" s="212" t="s">
        <v>19</v>
      </c>
      <c r="N244" s="213" t="s">
        <v>44</v>
      </c>
      <c r="O244" s="84"/>
      <c r="P244" s="214">
        <f>O244*H244</f>
        <v>0</v>
      </c>
      <c r="Q244" s="214">
        <v>0</v>
      </c>
      <c r="R244" s="214">
        <f>Q244*H244</f>
        <v>0</v>
      </c>
      <c r="S244" s="214">
        <v>0</v>
      </c>
      <c r="T244" s="215">
        <f>S244*H244</f>
        <v>0</v>
      </c>
      <c r="AR244" s="216" t="s">
        <v>433</v>
      </c>
      <c r="AT244" s="216" t="s">
        <v>120</v>
      </c>
      <c r="AU244" s="216" t="s">
        <v>80</v>
      </c>
      <c r="AY244" s="18" t="s">
        <v>118</v>
      </c>
      <c r="BE244" s="217">
        <f>IF(N244="základní",J244,0)</f>
        <v>0</v>
      </c>
      <c r="BF244" s="217">
        <f>IF(N244="snížená",J244,0)</f>
        <v>0</v>
      </c>
      <c r="BG244" s="217">
        <f>IF(N244="zákl. přenesená",J244,0)</f>
        <v>0</v>
      </c>
      <c r="BH244" s="217">
        <f>IF(N244="sníž. přenesená",J244,0)</f>
        <v>0</v>
      </c>
      <c r="BI244" s="217">
        <f>IF(N244="nulová",J244,0)</f>
        <v>0</v>
      </c>
      <c r="BJ244" s="18" t="s">
        <v>78</v>
      </c>
      <c r="BK244" s="217">
        <f>ROUND(I244*H244,2)</f>
        <v>0</v>
      </c>
      <c r="BL244" s="18" t="s">
        <v>433</v>
      </c>
      <c r="BM244" s="216" t="s">
        <v>463</v>
      </c>
    </row>
    <row r="245" s="1" customFormat="1">
      <c r="B245" s="39"/>
      <c r="C245" s="40"/>
      <c r="D245" s="218" t="s">
        <v>127</v>
      </c>
      <c r="E245" s="40"/>
      <c r="F245" s="219" t="s">
        <v>464</v>
      </c>
      <c r="G245" s="40"/>
      <c r="H245" s="40"/>
      <c r="I245" s="130"/>
      <c r="J245" s="40"/>
      <c r="K245" s="40"/>
      <c r="L245" s="44"/>
      <c r="M245" s="220"/>
      <c r="N245" s="84"/>
      <c r="O245" s="84"/>
      <c r="P245" s="84"/>
      <c r="Q245" s="84"/>
      <c r="R245" s="84"/>
      <c r="S245" s="84"/>
      <c r="T245" s="85"/>
      <c r="AT245" s="18" t="s">
        <v>127</v>
      </c>
      <c r="AU245" s="18" t="s">
        <v>80</v>
      </c>
    </row>
    <row r="246" s="12" customFormat="1">
      <c r="B246" s="221"/>
      <c r="C246" s="222"/>
      <c r="D246" s="218" t="s">
        <v>129</v>
      </c>
      <c r="E246" s="223" t="s">
        <v>19</v>
      </c>
      <c r="F246" s="224" t="s">
        <v>267</v>
      </c>
      <c r="G246" s="222"/>
      <c r="H246" s="223" t="s">
        <v>19</v>
      </c>
      <c r="I246" s="225"/>
      <c r="J246" s="222"/>
      <c r="K246" s="222"/>
      <c r="L246" s="226"/>
      <c r="M246" s="227"/>
      <c r="N246" s="228"/>
      <c r="O246" s="228"/>
      <c r="P246" s="228"/>
      <c r="Q246" s="228"/>
      <c r="R246" s="228"/>
      <c r="S246" s="228"/>
      <c r="T246" s="229"/>
      <c r="AT246" s="230" t="s">
        <v>129</v>
      </c>
      <c r="AU246" s="230" t="s">
        <v>80</v>
      </c>
      <c r="AV246" s="12" t="s">
        <v>78</v>
      </c>
      <c r="AW246" s="12" t="s">
        <v>35</v>
      </c>
      <c r="AX246" s="12" t="s">
        <v>73</v>
      </c>
      <c r="AY246" s="230" t="s">
        <v>118</v>
      </c>
    </row>
    <row r="247" s="12" customFormat="1">
      <c r="B247" s="221"/>
      <c r="C247" s="222"/>
      <c r="D247" s="218" t="s">
        <v>129</v>
      </c>
      <c r="E247" s="223" t="s">
        <v>19</v>
      </c>
      <c r="F247" s="224" t="s">
        <v>268</v>
      </c>
      <c r="G247" s="222"/>
      <c r="H247" s="223" t="s">
        <v>19</v>
      </c>
      <c r="I247" s="225"/>
      <c r="J247" s="222"/>
      <c r="K247" s="222"/>
      <c r="L247" s="226"/>
      <c r="M247" s="227"/>
      <c r="N247" s="228"/>
      <c r="O247" s="228"/>
      <c r="P247" s="228"/>
      <c r="Q247" s="228"/>
      <c r="R247" s="228"/>
      <c r="S247" s="228"/>
      <c r="T247" s="229"/>
      <c r="AT247" s="230" t="s">
        <v>129</v>
      </c>
      <c r="AU247" s="230" t="s">
        <v>80</v>
      </c>
      <c r="AV247" s="12" t="s">
        <v>78</v>
      </c>
      <c r="AW247" s="12" t="s">
        <v>35</v>
      </c>
      <c r="AX247" s="12" t="s">
        <v>73</v>
      </c>
      <c r="AY247" s="230" t="s">
        <v>118</v>
      </c>
    </row>
    <row r="248" s="13" customFormat="1">
      <c r="B248" s="231"/>
      <c r="C248" s="232"/>
      <c r="D248" s="218" t="s">
        <v>129</v>
      </c>
      <c r="E248" s="233" t="s">
        <v>19</v>
      </c>
      <c r="F248" s="234" t="s">
        <v>139</v>
      </c>
      <c r="G248" s="232"/>
      <c r="H248" s="235">
        <v>3</v>
      </c>
      <c r="I248" s="236"/>
      <c r="J248" s="232"/>
      <c r="K248" s="232"/>
      <c r="L248" s="237"/>
      <c r="M248" s="238"/>
      <c r="N248" s="239"/>
      <c r="O248" s="239"/>
      <c r="P248" s="239"/>
      <c r="Q248" s="239"/>
      <c r="R248" s="239"/>
      <c r="S248" s="239"/>
      <c r="T248" s="240"/>
      <c r="AT248" s="241" t="s">
        <v>129</v>
      </c>
      <c r="AU248" s="241" t="s">
        <v>80</v>
      </c>
      <c r="AV248" s="13" t="s">
        <v>80</v>
      </c>
      <c r="AW248" s="13" t="s">
        <v>35</v>
      </c>
      <c r="AX248" s="13" t="s">
        <v>78</v>
      </c>
      <c r="AY248" s="241" t="s">
        <v>118</v>
      </c>
    </row>
    <row r="249" s="1" customFormat="1" ht="16.5" customHeight="1">
      <c r="B249" s="39"/>
      <c r="C249" s="205" t="s">
        <v>465</v>
      </c>
      <c r="D249" s="205" t="s">
        <v>120</v>
      </c>
      <c r="E249" s="206" t="s">
        <v>466</v>
      </c>
      <c r="F249" s="207" t="s">
        <v>467</v>
      </c>
      <c r="G249" s="208" t="s">
        <v>123</v>
      </c>
      <c r="H249" s="209">
        <v>4.7999999999999998</v>
      </c>
      <c r="I249" s="210"/>
      <c r="J249" s="211">
        <f>ROUND(I249*H249,2)</f>
        <v>0</v>
      </c>
      <c r="K249" s="207" t="s">
        <v>19</v>
      </c>
      <c r="L249" s="44"/>
      <c r="M249" s="212" t="s">
        <v>19</v>
      </c>
      <c r="N249" s="213" t="s">
        <v>44</v>
      </c>
      <c r="O249" s="84"/>
      <c r="P249" s="214">
        <f>O249*H249</f>
        <v>0</v>
      </c>
      <c r="Q249" s="214">
        <v>0</v>
      </c>
      <c r="R249" s="214">
        <f>Q249*H249</f>
        <v>0</v>
      </c>
      <c r="S249" s="214">
        <v>0</v>
      </c>
      <c r="T249" s="215">
        <f>S249*H249</f>
        <v>0</v>
      </c>
      <c r="AR249" s="216" t="s">
        <v>433</v>
      </c>
      <c r="AT249" s="216" t="s">
        <v>120</v>
      </c>
      <c r="AU249" s="216" t="s">
        <v>80</v>
      </c>
      <c r="AY249" s="18" t="s">
        <v>118</v>
      </c>
      <c r="BE249" s="217">
        <f>IF(N249="základní",J249,0)</f>
        <v>0</v>
      </c>
      <c r="BF249" s="217">
        <f>IF(N249="snížená",J249,0)</f>
        <v>0</v>
      </c>
      <c r="BG249" s="217">
        <f>IF(N249="zákl. přenesená",J249,0)</f>
        <v>0</v>
      </c>
      <c r="BH249" s="217">
        <f>IF(N249="sníž. přenesená",J249,0)</f>
        <v>0</v>
      </c>
      <c r="BI249" s="217">
        <f>IF(N249="nulová",J249,0)</f>
        <v>0</v>
      </c>
      <c r="BJ249" s="18" t="s">
        <v>78</v>
      </c>
      <c r="BK249" s="217">
        <f>ROUND(I249*H249,2)</f>
        <v>0</v>
      </c>
      <c r="BL249" s="18" t="s">
        <v>433</v>
      </c>
      <c r="BM249" s="216" t="s">
        <v>468</v>
      </c>
    </row>
    <row r="250" s="1" customFormat="1">
      <c r="B250" s="39"/>
      <c r="C250" s="40"/>
      <c r="D250" s="218" t="s">
        <v>127</v>
      </c>
      <c r="E250" s="40"/>
      <c r="F250" s="219" t="s">
        <v>469</v>
      </c>
      <c r="G250" s="40"/>
      <c r="H250" s="40"/>
      <c r="I250" s="130"/>
      <c r="J250" s="40"/>
      <c r="K250" s="40"/>
      <c r="L250" s="44"/>
      <c r="M250" s="220"/>
      <c r="N250" s="84"/>
      <c r="O250" s="84"/>
      <c r="P250" s="84"/>
      <c r="Q250" s="84"/>
      <c r="R250" s="84"/>
      <c r="S250" s="84"/>
      <c r="T250" s="85"/>
      <c r="AT250" s="18" t="s">
        <v>127</v>
      </c>
      <c r="AU250" s="18" t="s">
        <v>80</v>
      </c>
    </row>
    <row r="251" s="12" customFormat="1">
      <c r="B251" s="221"/>
      <c r="C251" s="222"/>
      <c r="D251" s="218" t="s">
        <v>129</v>
      </c>
      <c r="E251" s="223" t="s">
        <v>19</v>
      </c>
      <c r="F251" s="224" t="s">
        <v>470</v>
      </c>
      <c r="G251" s="222"/>
      <c r="H251" s="223" t="s">
        <v>19</v>
      </c>
      <c r="I251" s="225"/>
      <c r="J251" s="222"/>
      <c r="K251" s="222"/>
      <c r="L251" s="226"/>
      <c r="M251" s="227"/>
      <c r="N251" s="228"/>
      <c r="O251" s="228"/>
      <c r="P251" s="228"/>
      <c r="Q251" s="228"/>
      <c r="R251" s="228"/>
      <c r="S251" s="228"/>
      <c r="T251" s="229"/>
      <c r="AT251" s="230" t="s">
        <v>129</v>
      </c>
      <c r="AU251" s="230" t="s">
        <v>80</v>
      </c>
      <c r="AV251" s="12" t="s">
        <v>78</v>
      </c>
      <c r="AW251" s="12" t="s">
        <v>35</v>
      </c>
      <c r="AX251" s="12" t="s">
        <v>73</v>
      </c>
      <c r="AY251" s="230" t="s">
        <v>118</v>
      </c>
    </row>
    <row r="252" s="13" customFormat="1">
      <c r="B252" s="231"/>
      <c r="C252" s="232"/>
      <c r="D252" s="218" t="s">
        <v>129</v>
      </c>
      <c r="E252" s="233" t="s">
        <v>19</v>
      </c>
      <c r="F252" s="234" t="s">
        <v>471</v>
      </c>
      <c r="G252" s="232"/>
      <c r="H252" s="235">
        <v>4.7999999999999998</v>
      </c>
      <c r="I252" s="236"/>
      <c r="J252" s="232"/>
      <c r="K252" s="232"/>
      <c r="L252" s="237"/>
      <c r="M252" s="238"/>
      <c r="N252" s="239"/>
      <c r="O252" s="239"/>
      <c r="P252" s="239"/>
      <c r="Q252" s="239"/>
      <c r="R252" s="239"/>
      <c r="S252" s="239"/>
      <c r="T252" s="240"/>
      <c r="AT252" s="241" t="s">
        <v>129</v>
      </c>
      <c r="AU252" s="241" t="s">
        <v>80</v>
      </c>
      <c r="AV252" s="13" t="s">
        <v>80</v>
      </c>
      <c r="AW252" s="13" t="s">
        <v>35</v>
      </c>
      <c r="AX252" s="13" t="s">
        <v>78</v>
      </c>
      <c r="AY252" s="241" t="s">
        <v>118</v>
      </c>
    </row>
    <row r="253" s="1" customFormat="1" ht="16.5" customHeight="1">
      <c r="B253" s="39"/>
      <c r="C253" s="205" t="s">
        <v>433</v>
      </c>
      <c r="D253" s="205" t="s">
        <v>120</v>
      </c>
      <c r="E253" s="206" t="s">
        <v>472</v>
      </c>
      <c r="F253" s="207" t="s">
        <v>473</v>
      </c>
      <c r="G253" s="208" t="s">
        <v>273</v>
      </c>
      <c r="H253" s="209">
        <v>3</v>
      </c>
      <c r="I253" s="210"/>
      <c r="J253" s="211">
        <f>ROUND(I253*H253,2)</f>
        <v>0</v>
      </c>
      <c r="K253" s="207" t="s">
        <v>19</v>
      </c>
      <c r="L253" s="44"/>
      <c r="M253" s="212" t="s">
        <v>19</v>
      </c>
      <c r="N253" s="213" t="s">
        <v>44</v>
      </c>
      <c r="O253" s="84"/>
      <c r="P253" s="214">
        <f>O253*H253</f>
        <v>0</v>
      </c>
      <c r="Q253" s="214">
        <v>0</v>
      </c>
      <c r="R253" s="214">
        <f>Q253*H253</f>
        <v>0</v>
      </c>
      <c r="S253" s="214">
        <v>0</v>
      </c>
      <c r="T253" s="215">
        <f>S253*H253</f>
        <v>0</v>
      </c>
      <c r="AR253" s="216" t="s">
        <v>433</v>
      </c>
      <c r="AT253" s="216" t="s">
        <v>120</v>
      </c>
      <c r="AU253" s="216" t="s">
        <v>80</v>
      </c>
      <c r="AY253" s="18" t="s">
        <v>118</v>
      </c>
      <c r="BE253" s="217">
        <f>IF(N253="základní",J253,0)</f>
        <v>0</v>
      </c>
      <c r="BF253" s="217">
        <f>IF(N253="snížená",J253,0)</f>
        <v>0</v>
      </c>
      <c r="BG253" s="217">
        <f>IF(N253="zákl. přenesená",J253,0)</f>
        <v>0</v>
      </c>
      <c r="BH253" s="217">
        <f>IF(N253="sníž. přenesená",J253,0)</f>
        <v>0</v>
      </c>
      <c r="BI253" s="217">
        <f>IF(N253="nulová",J253,0)</f>
        <v>0</v>
      </c>
      <c r="BJ253" s="18" t="s">
        <v>78</v>
      </c>
      <c r="BK253" s="217">
        <f>ROUND(I253*H253,2)</f>
        <v>0</v>
      </c>
      <c r="BL253" s="18" t="s">
        <v>433</v>
      </c>
      <c r="BM253" s="216" t="s">
        <v>474</v>
      </c>
    </row>
    <row r="254" s="12" customFormat="1">
      <c r="B254" s="221"/>
      <c r="C254" s="222"/>
      <c r="D254" s="218" t="s">
        <v>129</v>
      </c>
      <c r="E254" s="223" t="s">
        <v>19</v>
      </c>
      <c r="F254" s="224" t="s">
        <v>267</v>
      </c>
      <c r="G254" s="222"/>
      <c r="H254" s="223" t="s">
        <v>19</v>
      </c>
      <c r="I254" s="225"/>
      <c r="J254" s="222"/>
      <c r="K254" s="222"/>
      <c r="L254" s="226"/>
      <c r="M254" s="227"/>
      <c r="N254" s="228"/>
      <c r="O254" s="228"/>
      <c r="P254" s="228"/>
      <c r="Q254" s="228"/>
      <c r="R254" s="228"/>
      <c r="S254" s="228"/>
      <c r="T254" s="229"/>
      <c r="AT254" s="230" t="s">
        <v>129</v>
      </c>
      <c r="AU254" s="230" t="s">
        <v>80</v>
      </c>
      <c r="AV254" s="12" t="s">
        <v>78</v>
      </c>
      <c r="AW254" s="12" t="s">
        <v>35</v>
      </c>
      <c r="AX254" s="12" t="s">
        <v>73</v>
      </c>
      <c r="AY254" s="230" t="s">
        <v>118</v>
      </c>
    </row>
    <row r="255" s="13" customFormat="1">
      <c r="B255" s="231"/>
      <c r="C255" s="232"/>
      <c r="D255" s="218" t="s">
        <v>129</v>
      </c>
      <c r="E255" s="233" t="s">
        <v>19</v>
      </c>
      <c r="F255" s="234" t="s">
        <v>139</v>
      </c>
      <c r="G255" s="232"/>
      <c r="H255" s="235">
        <v>3</v>
      </c>
      <c r="I255" s="236"/>
      <c r="J255" s="232"/>
      <c r="K255" s="232"/>
      <c r="L255" s="237"/>
      <c r="M255" s="238"/>
      <c r="N255" s="239"/>
      <c r="O255" s="239"/>
      <c r="P255" s="239"/>
      <c r="Q255" s="239"/>
      <c r="R255" s="239"/>
      <c r="S255" s="239"/>
      <c r="T255" s="240"/>
      <c r="AT255" s="241" t="s">
        <v>129</v>
      </c>
      <c r="AU255" s="241" t="s">
        <v>80</v>
      </c>
      <c r="AV255" s="13" t="s">
        <v>80</v>
      </c>
      <c r="AW255" s="13" t="s">
        <v>35</v>
      </c>
      <c r="AX255" s="13" t="s">
        <v>78</v>
      </c>
      <c r="AY255" s="241" t="s">
        <v>118</v>
      </c>
    </row>
    <row r="256" s="1" customFormat="1" ht="16.5" customHeight="1">
      <c r="B256" s="39"/>
      <c r="C256" s="242" t="s">
        <v>475</v>
      </c>
      <c r="D256" s="242" t="s">
        <v>190</v>
      </c>
      <c r="E256" s="243" t="s">
        <v>476</v>
      </c>
      <c r="F256" s="244" t="s">
        <v>477</v>
      </c>
      <c r="G256" s="245" t="s">
        <v>183</v>
      </c>
      <c r="H256" s="246">
        <v>3</v>
      </c>
      <c r="I256" s="247"/>
      <c r="J256" s="248">
        <f>ROUND(I256*H256,2)</f>
        <v>0</v>
      </c>
      <c r="K256" s="244" t="s">
        <v>124</v>
      </c>
      <c r="L256" s="249"/>
      <c r="M256" s="250" t="s">
        <v>19</v>
      </c>
      <c r="N256" s="251" t="s">
        <v>44</v>
      </c>
      <c r="O256" s="84"/>
      <c r="P256" s="214">
        <f>O256*H256</f>
        <v>0</v>
      </c>
      <c r="Q256" s="214">
        <v>0.014200000000000001</v>
      </c>
      <c r="R256" s="214">
        <f>Q256*H256</f>
        <v>0.042599999999999999</v>
      </c>
      <c r="S256" s="214">
        <v>0</v>
      </c>
      <c r="T256" s="215">
        <f>S256*H256</f>
        <v>0</v>
      </c>
      <c r="AR256" s="216" t="s">
        <v>314</v>
      </c>
      <c r="AT256" s="216" t="s">
        <v>190</v>
      </c>
      <c r="AU256" s="216" t="s">
        <v>80</v>
      </c>
      <c r="AY256" s="18" t="s">
        <v>118</v>
      </c>
      <c r="BE256" s="217">
        <f>IF(N256="základní",J256,0)</f>
        <v>0</v>
      </c>
      <c r="BF256" s="217">
        <f>IF(N256="snížená",J256,0)</f>
        <v>0</v>
      </c>
      <c r="BG256" s="217">
        <f>IF(N256="zákl. přenesená",J256,0)</f>
        <v>0</v>
      </c>
      <c r="BH256" s="217">
        <f>IF(N256="sníž. přenesená",J256,0)</f>
        <v>0</v>
      </c>
      <c r="BI256" s="217">
        <f>IF(N256="nulová",J256,0)</f>
        <v>0</v>
      </c>
      <c r="BJ256" s="18" t="s">
        <v>78</v>
      </c>
      <c r="BK256" s="217">
        <f>ROUND(I256*H256,2)</f>
        <v>0</v>
      </c>
      <c r="BL256" s="18" t="s">
        <v>314</v>
      </c>
      <c r="BM256" s="216" t="s">
        <v>478</v>
      </c>
    </row>
    <row r="257" s="1" customFormat="1" ht="16.5" customHeight="1">
      <c r="B257" s="39"/>
      <c r="C257" s="205" t="s">
        <v>479</v>
      </c>
      <c r="D257" s="205" t="s">
        <v>120</v>
      </c>
      <c r="E257" s="206" t="s">
        <v>480</v>
      </c>
      <c r="F257" s="207" t="s">
        <v>481</v>
      </c>
      <c r="G257" s="208" t="s">
        <v>123</v>
      </c>
      <c r="H257" s="209">
        <v>4.1310000000000002</v>
      </c>
      <c r="I257" s="210"/>
      <c r="J257" s="211">
        <f>ROUND(I257*H257,2)</f>
        <v>0</v>
      </c>
      <c r="K257" s="207" t="s">
        <v>124</v>
      </c>
      <c r="L257" s="44"/>
      <c r="M257" s="212" t="s">
        <v>19</v>
      </c>
      <c r="N257" s="213" t="s">
        <v>44</v>
      </c>
      <c r="O257" s="84"/>
      <c r="P257" s="214">
        <f>O257*H257</f>
        <v>0</v>
      </c>
      <c r="Q257" s="214">
        <v>2.2563399999999998</v>
      </c>
      <c r="R257" s="214">
        <f>Q257*H257</f>
        <v>9.3209405400000005</v>
      </c>
      <c r="S257" s="214">
        <v>0</v>
      </c>
      <c r="T257" s="215">
        <f>S257*H257</f>
        <v>0</v>
      </c>
      <c r="AR257" s="216" t="s">
        <v>433</v>
      </c>
      <c r="AT257" s="216" t="s">
        <v>120</v>
      </c>
      <c r="AU257" s="216" t="s">
        <v>80</v>
      </c>
      <c r="AY257" s="18" t="s">
        <v>118</v>
      </c>
      <c r="BE257" s="217">
        <f>IF(N257="základní",J257,0)</f>
        <v>0</v>
      </c>
      <c r="BF257" s="217">
        <f>IF(N257="snížená",J257,0)</f>
        <v>0</v>
      </c>
      <c r="BG257" s="217">
        <f>IF(N257="zákl. přenesená",J257,0)</f>
        <v>0</v>
      </c>
      <c r="BH257" s="217">
        <f>IF(N257="sníž. přenesená",J257,0)</f>
        <v>0</v>
      </c>
      <c r="BI257" s="217">
        <f>IF(N257="nulová",J257,0)</f>
        <v>0</v>
      </c>
      <c r="BJ257" s="18" t="s">
        <v>78</v>
      </c>
      <c r="BK257" s="217">
        <f>ROUND(I257*H257,2)</f>
        <v>0</v>
      </c>
      <c r="BL257" s="18" t="s">
        <v>433</v>
      </c>
      <c r="BM257" s="216" t="s">
        <v>482</v>
      </c>
    </row>
    <row r="258" s="12" customFormat="1">
      <c r="B258" s="221"/>
      <c r="C258" s="222"/>
      <c r="D258" s="218" t="s">
        <v>129</v>
      </c>
      <c r="E258" s="223" t="s">
        <v>19</v>
      </c>
      <c r="F258" s="224" t="s">
        <v>267</v>
      </c>
      <c r="G258" s="222"/>
      <c r="H258" s="223" t="s">
        <v>19</v>
      </c>
      <c r="I258" s="225"/>
      <c r="J258" s="222"/>
      <c r="K258" s="222"/>
      <c r="L258" s="226"/>
      <c r="M258" s="227"/>
      <c r="N258" s="228"/>
      <c r="O258" s="228"/>
      <c r="P258" s="228"/>
      <c r="Q258" s="228"/>
      <c r="R258" s="228"/>
      <c r="S258" s="228"/>
      <c r="T258" s="229"/>
      <c r="AT258" s="230" t="s">
        <v>129</v>
      </c>
      <c r="AU258" s="230" t="s">
        <v>80</v>
      </c>
      <c r="AV258" s="12" t="s">
        <v>78</v>
      </c>
      <c r="AW258" s="12" t="s">
        <v>35</v>
      </c>
      <c r="AX258" s="12" t="s">
        <v>73</v>
      </c>
      <c r="AY258" s="230" t="s">
        <v>118</v>
      </c>
    </row>
    <row r="259" s="12" customFormat="1">
      <c r="B259" s="221"/>
      <c r="C259" s="222"/>
      <c r="D259" s="218" t="s">
        <v>129</v>
      </c>
      <c r="E259" s="223" t="s">
        <v>19</v>
      </c>
      <c r="F259" s="224" t="s">
        <v>483</v>
      </c>
      <c r="G259" s="222"/>
      <c r="H259" s="223" t="s">
        <v>19</v>
      </c>
      <c r="I259" s="225"/>
      <c r="J259" s="222"/>
      <c r="K259" s="222"/>
      <c r="L259" s="226"/>
      <c r="M259" s="227"/>
      <c r="N259" s="228"/>
      <c r="O259" s="228"/>
      <c r="P259" s="228"/>
      <c r="Q259" s="228"/>
      <c r="R259" s="228"/>
      <c r="S259" s="228"/>
      <c r="T259" s="229"/>
      <c r="AT259" s="230" t="s">
        <v>129</v>
      </c>
      <c r="AU259" s="230" t="s">
        <v>80</v>
      </c>
      <c r="AV259" s="12" t="s">
        <v>78</v>
      </c>
      <c r="AW259" s="12" t="s">
        <v>35</v>
      </c>
      <c r="AX259" s="12" t="s">
        <v>73</v>
      </c>
      <c r="AY259" s="230" t="s">
        <v>118</v>
      </c>
    </row>
    <row r="260" s="13" customFormat="1">
      <c r="B260" s="231"/>
      <c r="C260" s="232"/>
      <c r="D260" s="218" t="s">
        <v>129</v>
      </c>
      <c r="E260" s="233" t="s">
        <v>19</v>
      </c>
      <c r="F260" s="234" t="s">
        <v>484</v>
      </c>
      <c r="G260" s="232"/>
      <c r="H260" s="235">
        <v>4.1310000000000002</v>
      </c>
      <c r="I260" s="236"/>
      <c r="J260" s="232"/>
      <c r="K260" s="232"/>
      <c r="L260" s="237"/>
      <c r="M260" s="238"/>
      <c r="N260" s="239"/>
      <c r="O260" s="239"/>
      <c r="P260" s="239"/>
      <c r="Q260" s="239"/>
      <c r="R260" s="239"/>
      <c r="S260" s="239"/>
      <c r="T260" s="240"/>
      <c r="AT260" s="241" t="s">
        <v>129</v>
      </c>
      <c r="AU260" s="241" t="s">
        <v>80</v>
      </c>
      <c r="AV260" s="13" t="s">
        <v>80</v>
      </c>
      <c r="AW260" s="13" t="s">
        <v>35</v>
      </c>
      <c r="AX260" s="13" t="s">
        <v>78</v>
      </c>
      <c r="AY260" s="241" t="s">
        <v>118</v>
      </c>
    </row>
    <row r="261" s="11" customFormat="1" ht="25.92" customHeight="1">
      <c r="B261" s="189"/>
      <c r="C261" s="190"/>
      <c r="D261" s="191" t="s">
        <v>72</v>
      </c>
      <c r="E261" s="192" t="s">
        <v>485</v>
      </c>
      <c r="F261" s="192" t="s">
        <v>486</v>
      </c>
      <c r="G261" s="190"/>
      <c r="H261" s="190"/>
      <c r="I261" s="193"/>
      <c r="J261" s="194">
        <f>BK261</f>
        <v>0</v>
      </c>
      <c r="K261" s="190"/>
      <c r="L261" s="195"/>
      <c r="M261" s="196"/>
      <c r="N261" s="197"/>
      <c r="O261" s="197"/>
      <c r="P261" s="198">
        <f>SUM(P262:P269)</f>
        <v>0</v>
      </c>
      <c r="Q261" s="197"/>
      <c r="R261" s="198">
        <f>SUM(R262:R269)</f>
        <v>0</v>
      </c>
      <c r="S261" s="197"/>
      <c r="T261" s="199">
        <f>SUM(T262:T269)</f>
        <v>0</v>
      </c>
      <c r="AR261" s="200" t="s">
        <v>125</v>
      </c>
      <c r="AT261" s="201" t="s">
        <v>72</v>
      </c>
      <c r="AU261" s="201" t="s">
        <v>73</v>
      </c>
      <c r="AY261" s="200" t="s">
        <v>118</v>
      </c>
      <c r="BK261" s="202">
        <f>SUM(BK262:BK269)</f>
        <v>0</v>
      </c>
    </row>
    <row r="262" s="1" customFormat="1" ht="16.5" customHeight="1">
      <c r="B262" s="39"/>
      <c r="C262" s="205" t="s">
        <v>487</v>
      </c>
      <c r="D262" s="205" t="s">
        <v>120</v>
      </c>
      <c r="E262" s="206" t="s">
        <v>488</v>
      </c>
      <c r="F262" s="207" t="s">
        <v>489</v>
      </c>
      <c r="G262" s="208" t="s">
        <v>490</v>
      </c>
      <c r="H262" s="209">
        <v>91.5</v>
      </c>
      <c r="I262" s="210"/>
      <c r="J262" s="211">
        <f>ROUND(I262*H262,2)</f>
        <v>0</v>
      </c>
      <c r="K262" s="207" t="s">
        <v>124</v>
      </c>
      <c r="L262" s="44"/>
      <c r="M262" s="212" t="s">
        <v>19</v>
      </c>
      <c r="N262" s="213" t="s">
        <v>44</v>
      </c>
      <c r="O262" s="84"/>
      <c r="P262" s="214">
        <f>O262*H262</f>
        <v>0</v>
      </c>
      <c r="Q262" s="214">
        <v>0</v>
      </c>
      <c r="R262" s="214">
        <f>Q262*H262</f>
        <v>0</v>
      </c>
      <c r="S262" s="214">
        <v>0</v>
      </c>
      <c r="T262" s="215">
        <f>S262*H262</f>
        <v>0</v>
      </c>
      <c r="AR262" s="216" t="s">
        <v>353</v>
      </c>
      <c r="AT262" s="216" t="s">
        <v>120</v>
      </c>
      <c r="AU262" s="216" t="s">
        <v>78</v>
      </c>
      <c r="AY262" s="18" t="s">
        <v>118</v>
      </c>
      <c r="BE262" s="217">
        <f>IF(N262="základní",J262,0)</f>
        <v>0</v>
      </c>
      <c r="BF262" s="217">
        <f>IF(N262="snížená",J262,0)</f>
        <v>0</v>
      </c>
      <c r="BG262" s="217">
        <f>IF(N262="zákl. přenesená",J262,0)</f>
        <v>0</v>
      </c>
      <c r="BH262" s="217">
        <f>IF(N262="sníž. přenesená",J262,0)</f>
        <v>0</v>
      </c>
      <c r="BI262" s="217">
        <f>IF(N262="nulová",J262,0)</f>
        <v>0</v>
      </c>
      <c r="BJ262" s="18" t="s">
        <v>78</v>
      </c>
      <c r="BK262" s="217">
        <f>ROUND(I262*H262,2)</f>
        <v>0</v>
      </c>
      <c r="BL262" s="18" t="s">
        <v>353</v>
      </c>
      <c r="BM262" s="216" t="s">
        <v>491</v>
      </c>
    </row>
    <row r="263" s="12" customFormat="1">
      <c r="B263" s="221"/>
      <c r="C263" s="222"/>
      <c r="D263" s="218" t="s">
        <v>129</v>
      </c>
      <c r="E263" s="223" t="s">
        <v>19</v>
      </c>
      <c r="F263" s="224" t="s">
        <v>492</v>
      </c>
      <c r="G263" s="222"/>
      <c r="H263" s="223" t="s">
        <v>19</v>
      </c>
      <c r="I263" s="225"/>
      <c r="J263" s="222"/>
      <c r="K263" s="222"/>
      <c r="L263" s="226"/>
      <c r="M263" s="227"/>
      <c r="N263" s="228"/>
      <c r="O263" s="228"/>
      <c r="P263" s="228"/>
      <c r="Q263" s="228"/>
      <c r="R263" s="228"/>
      <c r="S263" s="228"/>
      <c r="T263" s="229"/>
      <c r="AT263" s="230" t="s">
        <v>129</v>
      </c>
      <c r="AU263" s="230" t="s">
        <v>78</v>
      </c>
      <c r="AV263" s="12" t="s">
        <v>78</v>
      </c>
      <c r="AW263" s="12" t="s">
        <v>35</v>
      </c>
      <c r="AX263" s="12" t="s">
        <v>73</v>
      </c>
      <c r="AY263" s="230" t="s">
        <v>118</v>
      </c>
    </row>
    <row r="264" s="13" customFormat="1">
      <c r="B264" s="231"/>
      <c r="C264" s="232"/>
      <c r="D264" s="218" t="s">
        <v>129</v>
      </c>
      <c r="E264" s="233" t="s">
        <v>19</v>
      </c>
      <c r="F264" s="234" t="s">
        <v>493</v>
      </c>
      <c r="G264" s="232"/>
      <c r="H264" s="235">
        <v>63</v>
      </c>
      <c r="I264" s="236"/>
      <c r="J264" s="232"/>
      <c r="K264" s="232"/>
      <c r="L264" s="237"/>
      <c r="M264" s="238"/>
      <c r="N264" s="239"/>
      <c r="O264" s="239"/>
      <c r="P264" s="239"/>
      <c r="Q264" s="239"/>
      <c r="R264" s="239"/>
      <c r="S264" s="239"/>
      <c r="T264" s="240"/>
      <c r="AT264" s="241" t="s">
        <v>129</v>
      </c>
      <c r="AU264" s="241" t="s">
        <v>78</v>
      </c>
      <c r="AV264" s="13" t="s">
        <v>80</v>
      </c>
      <c r="AW264" s="13" t="s">
        <v>35</v>
      </c>
      <c r="AX264" s="13" t="s">
        <v>73</v>
      </c>
      <c r="AY264" s="241" t="s">
        <v>118</v>
      </c>
    </row>
    <row r="265" s="12" customFormat="1">
      <c r="B265" s="221"/>
      <c r="C265" s="222"/>
      <c r="D265" s="218" t="s">
        <v>129</v>
      </c>
      <c r="E265" s="223" t="s">
        <v>19</v>
      </c>
      <c r="F265" s="224" t="s">
        <v>494</v>
      </c>
      <c r="G265" s="222"/>
      <c r="H265" s="223" t="s">
        <v>19</v>
      </c>
      <c r="I265" s="225"/>
      <c r="J265" s="222"/>
      <c r="K265" s="222"/>
      <c r="L265" s="226"/>
      <c r="M265" s="227"/>
      <c r="N265" s="228"/>
      <c r="O265" s="228"/>
      <c r="P265" s="228"/>
      <c r="Q265" s="228"/>
      <c r="R265" s="228"/>
      <c r="S265" s="228"/>
      <c r="T265" s="229"/>
      <c r="AT265" s="230" t="s">
        <v>129</v>
      </c>
      <c r="AU265" s="230" t="s">
        <v>78</v>
      </c>
      <c r="AV265" s="12" t="s">
        <v>78</v>
      </c>
      <c r="AW265" s="12" t="s">
        <v>35</v>
      </c>
      <c r="AX265" s="12" t="s">
        <v>73</v>
      </c>
      <c r="AY265" s="230" t="s">
        <v>118</v>
      </c>
    </row>
    <row r="266" s="13" customFormat="1">
      <c r="B266" s="231"/>
      <c r="C266" s="232"/>
      <c r="D266" s="218" t="s">
        <v>129</v>
      </c>
      <c r="E266" s="233" t="s">
        <v>19</v>
      </c>
      <c r="F266" s="234" t="s">
        <v>495</v>
      </c>
      <c r="G266" s="232"/>
      <c r="H266" s="235">
        <v>7.5</v>
      </c>
      <c r="I266" s="236"/>
      <c r="J266" s="232"/>
      <c r="K266" s="232"/>
      <c r="L266" s="237"/>
      <c r="M266" s="238"/>
      <c r="N266" s="239"/>
      <c r="O266" s="239"/>
      <c r="P266" s="239"/>
      <c r="Q266" s="239"/>
      <c r="R266" s="239"/>
      <c r="S266" s="239"/>
      <c r="T266" s="240"/>
      <c r="AT266" s="241" t="s">
        <v>129</v>
      </c>
      <c r="AU266" s="241" t="s">
        <v>78</v>
      </c>
      <c r="AV266" s="13" t="s">
        <v>80</v>
      </c>
      <c r="AW266" s="13" t="s">
        <v>35</v>
      </c>
      <c r="AX266" s="13" t="s">
        <v>73</v>
      </c>
      <c r="AY266" s="241" t="s">
        <v>118</v>
      </c>
    </row>
    <row r="267" s="12" customFormat="1">
      <c r="B267" s="221"/>
      <c r="C267" s="222"/>
      <c r="D267" s="218" t="s">
        <v>129</v>
      </c>
      <c r="E267" s="223" t="s">
        <v>19</v>
      </c>
      <c r="F267" s="224" t="s">
        <v>496</v>
      </c>
      <c r="G267" s="222"/>
      <c r="H267" s="223" t="s">
        <v>19</v>
      </c>
      <c r="I267" s="225"/>
      <c r="J267" s="222"/>
      <c r="K267" s="222"/>
      <c r="L267" s="226"/>
      <c r="M267" s="227"/>
      <c r="N267" s="228"/>
      <c r="O267" s="228"/>
      <c r="P267" s="228"/>
      <c r="Q267" s="228"/>
      <c r="R267" s="228"/>
      <c r="S267" s="228"/>
      <c r="T267" s="229"/>
      <c r="AT267" s="230" t="s">
        <v>129</v>
      </c>
      <c r="AU267" s="230" t="s">
        <v>78</v>
      </c>
      <c r="AV267" s="12" t="s">
        <v>78</v>
      </c>
      <c r="AW267" s="12" t="s">
        <v>35</v>
      </c>
      <c r="AX267" s="12" t="s">
        <v>73</v>
      </c>
      <c r="AY267" s="230" t="s">
        <v>118</v>
      </c>
    </row>
    <row r="268" s="13" customFormat="1">
      <c r="B268" s="231"/>
      <c r="C268" s="232"/>
      <c r="D268" s="218" t="s">
        <v>129</v>
      </c>
      <c r="E268" s="233" t="s">
        <v>19</v>
      </c>
      <c r="F268" s="234" t="s">
        <v>7</v>
      </c>
      <c r="G268" s="232"/>
      <c r="H268" s="235">
        <v>21</v>
      </c>
      <c r="I268" s="236"/>
      <c r="J268" s="232"/>
      <c r="K268" s="232"/>
      <c r="L268" s="237"/>
      <c r="M268" s="238"/>
      <c r="N268" s="239"/>
      <c r="O268" s="239"/>
      <c r="P268" s="239"/>
      <c r="Q268" s="239"/>
      <c r="R268" s="239"/>
      <c r="S268" s="239"/>
      <c r="T268" s="240"/>
      <c r="AT268" s="241" t="s">
        <v>129</v>
      </c>
      <c r="AU268" s="241" t="s">
        <v>78</v>
      </c>
      <c r="AV268" s="13" t="s">
        <v>80</v>
      </c>
      <c r="AW268" s="13" t="s">
        <v>35</v>
      </c>
      <c r="AX268" s="13" t="s">
        <v>73</v>
      </c>
      <c r="AY268" s="241" t="s">
        <v>118</v>
      </c>
    </row>
    <row r="269" s="15" customFormat="1">
      <c r="B269" s="263"/>
      <c r="C269" s="264"/>
      <c r="D269" s="218" t="s">
        <v>129</v>
      </c>
      <c r="E269" s="265" t="s">
        <v>19</v>
      </c>
      <c r="F269" s="266" t="s">
        <v>211</v>
      </c>
      <c r="G269" s="264"/>
      <c r="H269" s="267">
        <v>91.5</v>
      </c>
      <c r="I269" s="268"/>
      <c r="J269" s="264"/>
      <c r="K269" s="264"/>
      <c r="L269" s="269"/>
      <c r="M269" s="270"/>
      <c r="N269" s="271"/>
      <c r="O269" s="271"/>
      <c r="P269" s="271"/>
      <c r="Q269" s="271"/>
      <c r="R269" s="271"/>
      <c r="S269" s="271"/>
      <c r="T269" s="272"/>
      <c r="AT269" s="273" t="s">
        <v>129</v>
      </c>
      <c r="AU269" s="273" t="s">
        <v>78</v>
      </c>
      <c r="AV269" s="15" t="s">
        <v>125</v>
      </c>
      <c r="AW269" s="15" t="s">
        <v>35</v>
      </c>
      <c r="AX269" s="15" t="s">
        <v>78</v>
      </c>
      <c r="AY269" s="273" t="s">
        <v>118</v>
      </c>
    </row>
    <row r="270" s="11" customFormat="1" ht="25.92" customHeight="1">
      <c r="B270" s="189"/>
      <c r="C270" s="190"/>
      <c r="D270" s="191" t="s">
        <v>72</v>
      </c>
      <c r="E270" s="192" t="s">
        <v>497</v>
      </c>
      <c r="F270" s="192" t="s">
        <v>498</v>
      </c>
      <c r="G270" s="190"/>
      <c r="H270" s="190"/>
      <c r="I270" s="193"/>
      <c r="J270" s="194">
        <f>BK270</f>
        <v>0</v>
      </c>
      <c r="K270" s="190"/>
      <c r="L270" s="195"/>
      <c r="M270" s="196"/>
      <c r="N270" s="197"/>
      <c r="O270" s="197"/>
      <c r="P270" s="198">
        <f>P271+P274+P279+P281</f>
        <v>0</v>
      </c>
      <c r="Q270" s="197"/>
      <c r="R270" s="198">
        <f>R271+R274+R279+R281</f>
        <v>0</v>
      </c>
      <c r="S270" s="197"/>
      <c r="T270" s="199">
        <f>T271+T274+T279+T281</f>
        <v>0</v>
      </c>
      <c r="AR270" s="200" t="s">
        <v>149</v>
      </c>
      <c r="AT270" s="201" t="s">
        <v>72</v>
      </c>
      <c r="AU270" s="201" t="s">
        <v>73</v>
      </c>
      <c r="AY270" s="200" t="s">
        <v>118</v>
      </c>
      <c r="BK270" s="202">
        <f>BK271+BK274+BK279+BK281</f>
        <v>0</v>
      </c>
    </row>
    <row r="271" s="11" customFormat="1" ht="22.8" customHeight="1">
      <c r="B271" s="189"/>
      <c r="C271" s="190"/>
      <c r="D271" s="191" t="s">
        <v>72</v>
      </c>
      <c r="E271" s="203" t="s">
        <v>499</v>
      </c>
      <c r="F271" s="203" t="s">
        <v>500</v>
      </c>
      <c r="G271" s="190"/>
      <c r="H271" s="190"/>
      <c r="I271" s="193"/>
      <c r="J271" s="204">
        <f>BK271</f>
        <v>0</v>
      </c>
      <c r="K271" s="190"/>
      <c r="L271" s="195"/>
      <c r="M271" s="196"/>
      <c r="N271" s="197"/>
      <c r="O271" s="197"/>
      <c r="P271" s="198">
        <f>SUM(P272:P273)</f>
        <v>0</v>
      </c>
      <c r="Q271" s="197"/>
      <c r="R271" s="198">
        <f>SUM(R272:R273)</f>
        <v>0</v>
      </c>
      <c r="S271" s="197"/>
      <c r="T271" s="199">
        <f>SUM(T272:T273)</f>
        <v>0</v>
      </c>
      <c r="AR271" s="200" t="s">
        <v>149</v>
      </c>
      <c r="AT271" s="201" t="s">
        <v>72</v>
      </c>
      <c r="AU271" s="201" t="s">
        <v>78</v>
      </c>
      <c r="AY271" s="200" t="s">
        <v>118</v>
      </c>
      <c r="BK271" s="202">
        <f>SUM(BK272:BK273)</f>
        <v>0</v>
      </c>
    </row>
    <row r="272" s="1" customFormat="1" ht="16.5" customHeight="1">
      <c r="B272" s="39"/>
      <c r="C272" s="205" t="s">
        <v>501</v>
      </c>
      <c r="D272" s="205" t="s">
        <v>120</v>
      </c>
      <c r="E272" s="206" t="s">
        <v>502</v>
      </c>
      <c r="F272" s="207" t="s">
        <v>503</v>
      </c>
      <c r="G272" s="208" t="s">
        <v>352</v>
      </c>
      <c r="H272" s="209">
        <v>1</v>
      </c>
      <c r="I272" s="210"/>
      <c r="J272" s="211">
        <f>ROUND(I272*H272,2)</f>
        <v>0</v>
      </c>
      <c r="K272" s="207" t="s">
        <v>124</v>
      </c>
      <c r="L272" s="44"/>
      <c r="M272" s="212" t="s">
        <v>19</v>
      </c>
      <c r="N272" s="213" t="s">
        <v>44</v>
      </c>
      <c r="O272" s="84"/>
      <c r="P272" s="214">
        <f>O272*H272</f>
        <v>0</v>
      </c>
      <c r="Q272" s="214">
        <v>0</v>
      </c>
      <c r="R272" s="214">
        <f>Q272*H272</f>
        <v>0</v>
      </c>
      <c r="S272" s="214">
        <v>0</v>
      </c>
      <c r="T272" s="215">
        <f>S272*H272</f>
        <v>0</v>
      </c>
      <c r="AR272" s="216" t="s">
        <v>504</v>
      </c>
      <c r="AT272" s="216" t="s">
        <v>120</v>
      </c>
      <c r="AU272" s="216" t="s">
        <v>80</v>
      </c>
      <c r="AY272" s="18" t="s">
        <v>118</v>
      </c>
      <c r="BE272" s="217">
        <f>IF(N272="základní",J272,0)</f>
        <v>0</v>
      </c>
      <c r="BF272" s="217">
        <f>IF(N272="snížená",J272,0)</f>
        <v>0</v>
      </c>
      <c r="BG272" s="217">
        <f>IF(N272="zákl. přenesená",J272,0)</f>
        <v>0</v>
      </c>
      <c r="BH272" s="217">
        <f>IF(N272="sníž. přenesená",J272,0)</f>
        <v>0</v>
      </c>
      <c r="BI272" s="217">
        <f>IF(N272="nulová",J272,0)</f>
        <v>0</v>
      </c>
      <c r="BJ272" s="18" t="s">
        <v>78</v>
      </c>
      <c r="BK272" s="217">
        <f>ROUND(I272*H272,2)</f>
        <v>0</v>
      </c>
      <c r="BL272" s="18" t="s">
        <v>504</v>
      </c>
      <c r="BM272" s="216" t="s">
        <v>505</v>
      </c>
    </row>
    <row r="273" s="1" customFormat="1">
      <c r="B273" s="39"/>
      <c r="C273" s="40"/>
      <c r="D273" s="218" t="s">
        <v>335</v>
      </c>
      <c r="E273" s="40"/>
      <c r="F273" s="219" t="s">
        <v>506</v>
      </c>
      <c r="G273" s="40"/>
      <c r="H273" s="40"/>
      <c r="I273" s="130"/>
      <c r="J273" s="40"/>
      <c r="K273" s="40"/>
      <c r="L273" s="44"/>
      <c r="M273" s="220"/>
      <c r="N273" s="84"/>
      <c r="O273" s="84"/>
      <c r="P273" s="84"/>
      <c r="Q273" s="84"/>
      <c r="R273" s="84"/>
      <c r="S273" s="84"/>
      <c r="T273" s="85"/>
      <c r="AT273" s="18" t="s">
        <v>335</v>
      </c>
      <c r="AU273" s="18" t="s">
        <v>80</v>
      </c>
    </row>
    <row r="274" s="11" customFormat="1" ht="22.8" customHeight="1">
      <c r="B274" s="189"/>
      <c r="C274" s="190"/>
      <c r="D274" s="191" t="s">
        <v>72</v>
      </c>
      <c r="E274" s="203" t="s">
        <v>507</v>
      </c>
      <c r="F274" s="203" t="s">
        <v>508</v>
      </c>
      <c r="G274" s="190"/>
      <c r="H274" s="190"/>
      <c r="I274" s="193"/>
      <c r="J274" s="204">
        <f>BK274</f>
        <v>0</v>
      </c>
      <c r="K274" s="190"/>
      <c r="L274" s="195"/>
      <c r="M274" s="196"/>
      <c r="N274" s="197"/>
      <c r="O274" s="197"/>
      <c r="P274" s="198">
        <f>SUM(P275:P278)</f>
        <v>0</v>
      </c>
      <c r="Q274" s="197"/>
      <c r="R274" s="198">
        <f>SUM(R275:R278)</f>
        <v>0</v>
      </c>
      <c r="S274" s="197"/>
      <c r="T274" s="199">
        <f>SUM(T275:T278)</f>
        <v>0</v>
      </c>
      <c r="AR274" s="200" t="s">
        <v>149</v>
      </c>
      <c r="AT274" s="201" t="s">
        <v>72</v>
      </c>
      <c r="AU274" s="201" t="s">
        <v>78</v>
      </c>
      <c r="AY274" s="200" t="s">
        <v>118</v>
      </c>
      <c r="BK274" s="202">
        <f>SUM(BK275:BK278)</f>
        <v>0</v>
      </c>
    </row>
    <row r="275" s="1" customFormat="1" ht="16.5" customHeight="1">
      <c r="B275" s="39"/>
      <c r="C275" s="205" t="s">
        <v>509</v>
      </c>
      <c r="D275" s="205" t="s">
        <v>120</v>
      </c>
      <c r="E275" s="206" t="s">
        <v>510</v>
      </c>
      <c r="F275" s="207" t="s">
        <v>511</v>
      </c>
      <c r="G275" s="208" t="s">
        <v>352</v>
      </c>
      <c r="H275" s="209">
        <v>1</v>
      </c>
      <c r="I275" s="210"/>
      <c r="J275" s="211">
        <f>ROUND(I275*H275,2)</f>
        <v>0</v>
      </c>
      <c r="K275" s="207" t="s">
        <v>124</v>
      </c>
      <c r="L275" s="44"/>
      <c r="M275" s="212" t="s">
        <v>19</v>
      </c>
      <c r="N275" s="213" t="s">
        <v>44</v>
      </c>
      <c r="O275" s="84"/>
      <c r="P275" s="214">
        <f>O275*H275</f>
        <v>0</v>
      </c>
      <c r="Q275" s="214">
        <v>0</v>
      </c>
      <c r="R275" s="214">
        <f>Q275*H275</f>
        <v>0</v>
      </c>
      <c r="S275" s="214">
        <v>0</v>
      </c>
      <c r="T275" s="215">
        <f>S275*H275</f>
        <v>0</v>
      </c>
      <c r="AR275" s="216" t="s">
        <v>504</v>
      </c>
      <c r="AT275" s="216" t="s">
        <v>120</v>
      </c>
      <c r="AU275" s="216" t="s">
        <v>80</v>
      </c>
      <c r="AY275" s="18" t="s">
        <v>118</v>
      </c>
      <c r="BE275" s="217">
        <f>IF(N275="základní",J275,0)</f>
        <v>0</v>
      </c>
      <c r="BF275" s="217">
        <f>IF(N275="snížená",J275,0)</f>
        <v>0</v>
      </c>
      <c r="BG275" s="217">
        <f>IF(N275="zákl. přenesená",J275,0)</f>
        <v>0</v>
      </c>
      <c r="BH275" s="217">
        <f>IF(N275="sníž. přenesená",J275,0)</f>
        <v>0</v>
      </c>
      <c r="BI275" s="217">
        <f>IF(N275="nulová",J275,0)</f>
        <v>0</v>
      </c>
      <c r="BJ275" s="18" t="s">
        <v>78</v>
      </c>
      <c r="BK275" s="217">
        <f>ROUND(I275*H275,2)</f>
        <v>0</v>
      </c>
      <c r="BL275" s="18" t="s">
        <v>504</v>
      </c>
      <c r="BM275" s="216" t="s">
        <v>512</v>
      </c>
    </row>
    <row r="276" s="1" customFormat="1">
      <c r="B276" s="39"/>
      <c r="C276" s="40"/>
      <c r="D276" s="218" t="s">
        <v>335</v>
      </c>
      <c r="E276" s="40"/>
      <c r="F276" s="219" t="s">
        <v>513</v>
      </c>
      <c r="G276" s="40"/>
      <c r="H276" s="40"/>
      <c r="I276" s="130"/>
      <c r="J276" s="40"/>
      <c r="K276" s="40"/>
      <c r="L276" s="44"/>
      <c r="M276" s="220"/>
      <c r="N276" s="84"/>
      <c r="O276" s="84"/>
      <c r="P276" s="84"/>
      <c r="Q276" s="84"/>
      <c r="R276" s="84"/>
      <c r="S276" s="84"/>
      <c r="T276" s="85"/>
      <c r="AT276" s="18" t="s">
        <v>335</v>
      </c>
      <c r="AU276" s="18" t="s">
        <v>80</v>
      </c>
    </row>
    <row r="277" s="1" customFormat="1" ht="16.5" customHeight="1">
      <c r="B277" s="39"/>
      <c r="C277" s="205" t="s">
        <v>514</v>
      </c>
      <c r="D277" s="205" t="s">
        <v>120</v>
      </c>
      <c r="E277" s="206" t="s">
        <v>515</v>
      </c>
      <c r="F277" s="207" t="s">
        <v>516</v>
      </c>
      <c r="G277" s="208" t="s">
        <v>352</v>
      </c>
      <c r="H277" s="209">
        <v>1</v>
      </c>
      <c r="I277" s="210"/>
      <c r="J277" s="211">
        <f>ROUND(I277*H277,2)</f>
        <v>0</v>
      </c>
      <c r="K277" s="207" t="s">
        <v>124</v>
      </c>
      <c r="L277" s="44"/>
      <c r="M277" s="212" t="s">
        <v>19</v>
      </c>
      <c r="N277" s="213" t="s">
        <v>44</v>
      </c>
      <c r="O277" s="84"/>
      <c r="P277" s="214">
        <f>O277*H277</f>
        <v>0</v>
      </c>
      <c r="Q277" s="214">
        <v>0</v>
      </c>
      <c r="R277" s="214">
        <f>Q277*H277</f>
        <v>0</v>
      </c>
      <c r="S277" s="214">
        <v>0</v>
      </c>
      <c r="T277" s="215">
        <f>S277*H277</f>
        <v>0</v>
      </c>
      <c r="AR277" s="216" t="s">
        <v>504</v>
      </c>
      <c r="AT277" s="216" t="s">
        <v>120</v>
      </c>
      <c r="AU277" s="216" t="s">
        <v>80</v>
      </c>
      <c r="AY277" s="18" t="s">
        <v>118</v>
      </c>
      <c r="BE277" s="217">
        <f>IF(N277="základní",J277,0)</f>
        <v>0</v>
      </c>
      <c r="BF277" s="217">
        <f>IF(N277="snížená",J277,0)</f>
        <v>0</v>
      </c>
      <c r="BG277" s="217">
        <f>IF(N277="zákl. přenesená",J277,0)</f>
        <v>0</v>
      </c>
      <c r="BH277" s="217">
        <f>IF(N277="sníž. přenesená",J277,0)</f>
        <v>0</v>
      </c>
      <c r="BI277" s="217">
        <f>IF(N277="nulová",J277,0)</f>
        <v>0</v>
      </c>
      <c r="BJ277" s="18" t="s">
        <v>78</v>
      </c>
      <c r="BK277" s="217">
        <f>ROUND(I277*H277,2)</f>
        <v>0</v>
      </c>
      <c r="BL277" s="18" t="s">
        <v>504</v>
      </c>
      <c r="BM277" s="216" t="s">
        <v>517</v>
      </c>
    </row>
    <row r="278" s="1" customFormat="1">
      <c r="B278" s="39"/>
      <c r="C278" s="40"/>
      <c r="D278" s="218" t="s">
        <v>335</v>
      </c>
      <c r="E278" s="40"/>
      <c r="F278" s="219" t="s">
        <v>518</v>
      </c>
      <c r="G278" s="40"/>
      <c r="H278" s="40"/>
      <c r="I278" s="130"/>
      <c r="J278" s="40"/>
      <c r="K278" s="40"/>
      <c r="L278" s="44"/>
      <c r="M278" s="220"/>
      <c r="N278" s="84"/>
      <c r="O278" s="84"/>
      <c r="P278" s="84"/>
      <c r="Q278" s="84"/>
      <c r="R278" s="84"/>
      <c r="S278" s="84"/>
      <c r="T278" s="85"/>
      <c r="AT278" s="18" t="s">
        <v>335</v>
      </c>
      <c r="AU278" s="18" t="s">
        <v>80</v>
      </c>
    </row>
    <row r="279" s="11" customFormat="1" ht="22.8" customHeight="1">
      <c r="B279" s="189"/>
      <c r="C279" s="190"/>
      <c r="D279" s="191" t="s">
        <v>72</v>
      </c>
      <c r="E279" s="203" t="s">
        <v>519</v>
      </c>
      <c r="F279" s="203" t="s">
        <v>520</v>
      </c>
      <c r="G279" s="190"/>
      <c r="H279" s="190"/>
      <c r="I279" s="193"/>
      <c r="J279" s="204">
        <f>BK279</f>
        <v>0</v>
      </c>
      <c r="K279" s="190"/>
      <c r="L279" s="195"/>
      <c r="M279" s="196"/>
      <c r="N279" s="197"/>
      <c r="O279" s="197"/>
      <c r="P279" s="198">
        <f>P280</f>
        <v>0</v>
      </c>
      <c r="Q279" s="197"/>
      <c r="R279" s="198">
        <f>R280</f>
        <v>0</v>
      </c>
      <c r="S279" s="197"/>
      <c r="T279" s="199">
        <f>T280</f>
        <v>0</v>
      </c>
      <c r="AR279" s="200" t="s">
        <v>149</v>
      </c>
      <c r="AT279" s="201" t="s">
        <v>72</v>
      </c>
      <c r="AU279" s="201" t="s">
        <v>78</v>
      </c>
      <c r="AY279" s="200" t="s">
        <v>118</v>
      </c>
      <c r="BK279" s="202">
        <f>BK280</f>
        <v>0</v>
      </c>
    </row>
    <row r="280" s="1" customFormat="1" ht="16.5" customHeight="1">
      <c r="B280" s="39"/>
      <c r="C280" s="205" t="s">
        <v>521</v>
      </c>
      <c r="D280" s="205" t="s">
        <v>120</v>
      </c>
      <c r="E280" s="206" t="s">
        <v>522</v>
      </c>
      <c r="F280" s="207" t="s">
        <v>523</v>
      </c>
      <c r="G280" s="208" t="s">
        <v>352</v>
      </c>
      <c r="H280" s="209">
        <v>1</v>
      </c>
      <c r="I280" s="210"/>
      <c r="J280" s="211">
        <f>ROUND(I280*H280,2)</f>
        <v>0</v>
      </c>
      <c r="K280" s="207" t="s">
        <v>124</v>
      </c>
      <c r="L280" s="44"/>
      <c r="M280" s="212" t="s">
        <v>19</v>
      </c>
      <c r="N280" s="213" t="s">
        <v>44</v>
      </c>
      <c r="O280" s="84"/>
      <c r="P280" s="214">
        <f>O280*H280</f>
        <v>0</v>
      </c>
      <c r="Q280" s="214">
        <v>0</v>
      </c>
      <c r="R280" s="214">
        <f>Q280*H280</f>
        <v>0</v>
      </c>
      <c r="S280" s="214">
        <v>0</v>
      </c>
      <c r="T280" s="215">
        <f>S280*H280</f>
        <v>0</v>
      </c>
      <c r="AR280" s="216" t="s">
        <v>504</v>
      </c>
      <c r="AT280" s="216" t="s">
        <v>120</v>
      </c>
      <c r="AU280" s="216" t="s">
        <v>80</v>
      </c>
      <c r="AY280" s="18" t="s">
        <v>118</v>
      </c>
      <c r="BE280" s="217">
        <f>IF(N280="základní",J280,0)</f>
        <v>0</v>
      </c>
      <c r="BF280" s="217">
        <f>IF(N280="snížená",J280,0)</f>
        <v>0</v>
      </c>
      <c r="BG280" s="217">
        <f>IF(N280="zákl. přenesená",J280,0)</f>
        <v>0</v>
      </c>
      <c r="BH280" s="217">
        <f>IF(N280="sníž. přenesená",J280,0)</f>
        <v>0</v>
      </c>
      <c r="BI280" s="217">
        <f>IF(N280="nulová",J280,0)</f>
        <v>0</v>
      </c>
      <c r="BJ280" s="18" t="s">
        <v>78</v>
      </c>
      <c r="BK280" s="217">
        <f>ROUND(I280*H280,2)</f>
        <v>0</v>
      </c>
      <c r="BL280" s="18" t="s">
        <v>504</v>
      </c>
      <c r="BM280" s="216" t="s">
        <v>524</v>
      </c>
    </row>
    <row r="281" s="11" customFormat="1" ht="22.8" customHeight="1">
      <c r="B281" s="189"/>
      <c r="C281" s="190"/>
      <c r="D281" s="191" t="s">
        <v>72</v>
      </c>
      <c r="E281" s="203" t="s">
        <v>525</v>
      </c>
      <c r="F281" s="203" t="s">
        <v>526</v>
      </c>
      <c r="G281" s="190"/>
      <c r="H281" s="190"/>
      <c r="I281" s="193"/>
      <c r="J281" s="204">
        <f>BK281</f>
        <v>0</v>
      </c>
      <c r="K281" s="190"/>
      <c r="L281" s="195"/>
      <c r="M281" s="196"/>
      <c r="N281" s="197"/>
      <c r="O281" s="197"/>
      <c r="P281" s="198">
        <f>P282</f>
        <v>0</v>
      </c>
      <c r="Q281" s="197"/>
      <c r="R281" s="198">
        <f>R282</f>
        <v>0</v>
      </c>
      <c r="S281" s="197"/>
      <c r="T281" s="199">
        <f>T282</f>
        <v>0</v>
      </c>
      <c r="AR281" s="200" t="s">
        <v>149</v>
      </c>
      <c r="AT281" s="201" t="s">
        <v>72</v>
      </c>
      <c r="AU281" s="201" t="s">
        <v>78</v>
      </c>
      <c r="AY281" s="200" t="s">
        <v>118</v>
      </c>
      <c r="BK281" s="202">
        <f>BK282</f>
        <v>0</v>
      </c>
    </row>
    <row r="282" s="1" customFormat="1" ht="16.5" customHeight="1">
      <c r="B282" s="39"/>
      <c r="C282" s="205" t="s">
        <v>527</v>
      </c>
      <c r="D282" s="205" t="s">
        <v>120</v>
      </c>
      <c r="E282" s="206" t="s">
        <v>528</v>
      </c>
      <c r="F282" s="207" t="s">
        <v>529</v>
      </c>
      <c r="G282" s="208" t="s">
        <v>352</v>
      </c>
      <c r="H282" s="209">
        <v>1</v>
      </c>
      <c r="I282" s="210"/>
      <c r="J282" s="211">
        <f>ROUND(I282*H282,2)</f>
        <v>0</v>
      </c>
      <c r="K282" s="207" t="s">
        <v>124</v>
      </c>
      <c r="L282" s="44"/>
      <c r="M282" s="274" t="s">
        <v>19</v>
      </c>
      <c r="N282" s="275" t="s">
        <v>44</v>
      </c>
      <c r="O282" s="276"/>
      <c r="P282" s="277">
        <f>O282*H282</f>
        <v>0</v>
      </c>
      <c r="Q282" s="277">
        <v>0</v>
      </c>
      <c r="R282" s="277">
        <f>Q282*H282</f>
        <v>0</v>
      </c>
      <c r="S282" s="277">
        <v>0</v>
      </c>
      <c r="T282" s="278">
        <f>S282*H282</f>
        <v>0</v>
      </c>
      <c r="AR282" s="216" t="s">
        <v>504</v>
      </c>
      <c r="AT282" s="216" t="s">
        <v>120</v>
      </c>
      <c r="AU282" s="216" t="s">
        <v>80</v>
      </c>
      <c r="AY282" s="18" t="s">
        <v>118</v>
      </c>
      <c r="BE282" s="217">
        <f>IF(N282="základní",J282,0)</f>
        <v>0</v>
      </c>
      <c r="BF282" s="217">
        <f>IF(N282="snížená",J282,0)</f>
        <v>0</v>
      </c>
      <c r="BG282" s="217">
        <f>IF(N282="zákl. přenesená",J282,0)</f>
        <v>0</v>
      </c>
      <c r="BH282" s="217">
        <f>IF(N282="sníž. přenesená",J282,0)</f>
        <v>0</v>
      </c>
      <c r="BI282" s="217">
        <f>IF(N282="nulová",J282,0)</f>
        <v>0</v>
      </c>
      <c r="BJ282" s="18" t="s">
        <v>78</v>
      </c>
      <c r="BK282" s="217">
        <f>ROUND(I282*H282,2)</f>
        <v>0</v>
      </c>
      <c r="BL282" s="18" t="s">
        <v>504</v>
      </c>
      <c r="BM282" s="216" t="s">
        <v>530</v>
      </c>
    </row>
    <row r="283" s="1" customFormat="1" ht="6.96" customHeight="1">
      <c r="B283" s="59"/>
      <c r="C283" s="60"/>
      <c r="D283" s="60"/>
      <c r="E283" s="60"/>
      <c r="F283" s="60"/>
      <c r="G283" s="60"/>
      <c r="H283" s="60"/>
      <c r="I283" s="156"/>
      <c r="J283" s="60"/>
      <c r="K283" s="60"/>
      <c r="L283" s="44"/>
    </row>
  </sheetData>
  <sheetProtection sheet="1" autoFilter="0" formatColumns="0" formatRows="0" objects="1" scenarios="1" spinCount="100000" saltValue="qe7PtKwp5kNzsmPnkLwzba74DpQSZB9SNWwegX17a73QYpTnCuguS15ObvVfrP0Z2KsJiuJt9UrPsXDp38UMJA==" hashValue="hz6B1Nnx4lxwDd86dFCjOLZBqbGZIm/M6suTpdW8aPsys9v2Av3i/REbai1+8Vbz60LoVvyiud96lOoVzwhGrA==" algorithmName="SHA-512" password="CC35"/>
  <autoFilter ref="C89:K282"/>
  <mergeCells count="6">
    <mergeCell ref="E7:H7"/>
    <mergeCell ref="E16:H16"/>
    <mergeCell ref="E25:H25"/>
    <mergeCell ref="E46:H46"/>
    <mergeCell ref="E82:H8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sheetFormatPr defaultRowHeight="13.5"/>
  <cols>
    <col min="1" max="1" width="8.33" style="279" customWidth="1"/>
    <col min="2" max="2" width="1.664063" style="279" customWidth="1"/>
    <col min="3" max="4" width="5" style="279" customWidth="1"/>
    <col min="5" max="5" width="11.67" style="279" customWidth="1"/>
    <col min="6" max="6" width="9.17" style="279" customWidth="1"/>
    <col min="7" max="7" width="5" style="279" customWidth="1"/>
    <col min="8" max="8" width="77.83" style="279" customWidth="1"/>
    <col min="9" max="10" width="20" style="279" customWidth="1"/>
    <col min="11" max="11" width="1.664063" style="279" customWidth="1"/>
  </cols>
  <sheetData>
    <row r="1" ht="37.5" customHeight="1"/>
    <row r="2" ht="7.5" customHeight="1">
      <c r="B2" s="280"/>
      <c r="C2" s="281"/>
      <c r="D2" s="281"/>
      <c r="E2" s="281"/>
      <c r="F2" s="281"/>
      <c r="G2" s="281"/>
      <c r="H2" s="281"/>
      <c r="I2" s="281"/>
      <c r="J2" s="281"/>
      <c r="K2" s="282"/>
    </row>
    <row r="3" s="16" customFormat="1" ht="45" customHeight="1">
      <c r="B3" s="283"/>
      <c r="C3" s="284" t="s">
        <v>531</v>
      </c>
      <c r="D3" s="284"/>
      <c r="E3" s="284"/>
      <c r="F3" s="284"/>
      <c r="G3" s="284"/>
      <c r="H3" s="284"/>
      <c r="I3" s="284"/>
      <c r="J3" s="284"/>
      <c r="K3" s="285"/>
    </row>
    <row r="4" ht="25.5" customHeight="1">
      <c r="B4" s="286"/>
      <c r="C4" s="287" t="s">
        <v>532</v>
      </c>
      <c r="D4" s="287"/>
      <c r="E4" s="287"/>
      <c r="F4" s="287"/>
      <c r="G4" s="287"/>
      <c r="H4" s="287"/>
      <c r="I4" s="287"/>
      <c r="J4" s="287"/>
      <c r="K4" s="288"/>
    </row>
    <row r="5" ht="5.25" customHeight="1">
      <c r="B5" s="286"/>
      <c r="C5" s="289"/>
      <c r="D5" s="289"/>
      <c r="E5" s="289"/>
      <c r="F5" s="289"/>
      <c r="G5" s="289"/>
      <c r="H5" s="289"/>
      <c r="I5" s="289"/>
      <c r="J5" s="289"/>
      <c r="K5" s="288"/>
    </row>
    <row r="6" ht="15" customHeight="1">
      <c r="B6" s="286"/>
      <c r="C6" s="290" t="s">
        <v>533</v>
      </c>
      <c r="D6" s="290"/>
      <c r="E6" s="290"/>
      <c r="F6" s="290"/>
      <c r="G6" s="290"/>
      <c r="H6" s="290"/>
      <c r="I6" s="290"/>
      <c r="J6" s="290"/>
      <c r="K6" s="288"/>
    </row>
    <row r="7" ht="15" customHeight="1">
      <c r="B7" s="291"/>
      <c r="C7" s="290" t="s">
        <v>534</v>
      </c>
      <c r="D7" s="290"/>
      <c r="E7" s="290"/>
      <c r="F7" s="290"/>
      <c r="G7" s="290"/>
      <c r="H7" s="290"/>
      <c r="I7" s="290"/>
      <c r="J7" s="290"/>
      <c r="K7" s="288"/>
    </row>
    <row r="8" ht="12.75" customHeight="1">
      <c r="B8" s="291"/>
      <c r="C8" s="290"/>
      <c r="D8" s="290"/>
      <c r="E8" s="290"/>
      <c r="F8" s="290"/>
      <c r="G8" s="290"/>
      <c r="H8" s="290"/>
      <c r="I8" s="290"/>
      <c r="J8" s="290"/>
      <c r="K8" s="288"/>
    </row>
    <row r="9" ht="15" customHeight="1">
      <c r="B9" s="291"/>
      <c r="C9" s="290" t="s">
        <v>535</v>
      </c>
      <c r="D9" s="290"/>
      <c r="E9" s="290"/>
      <c r="F9" s="290"/>
      <c r="G9" s="290"/>
      <c r="H9" s="290"/>
      <c r="I9" s="290"/>
      <c r="J9" s="290"/>
      <c r="K9" s="288"/>
    </row>
    <row r="10" ht="15" customHeight="1">
      <c r="B10" s="291"/>
      <c r="C10" s="290"/>
      <c r="D10" s="290" t="s">
        <v>536</v>
      </c>
      <c r="E10" s="290"/>
      <c r="F10" s="290"/>
      <c r="G10" s="290"/>
      <c r="H10" s="290"/>
      <c r="I10" s="290"/>
      <c r="J10" s="290"/>
      <c r="K10" s="288"/>
    </row>
    <row r="11" ht="15" customHeight="1">
      <c r="B11" s="291"/>
      <c r="C11" s="292"/>
      <c r="D11" s="290" t="s">
        <v>537</v>
      </c>
      <c r="E11" s="290"/>
      <c r="F11" s="290"/>
      <c r="G11" s="290"/>
      <c r="H11" s="290"/>
      <c r="I11" s="290"/>
      <c r="J11" s="290"/>
      <c r="K11" s="288"/>
    </row>
    <row r="12" ht="15" customHeight="1">
      <c r="B12" s="291"/>
      <c r="C12" s="292"/>
      <c r="D12" s="290"/>
      <c r="E12" s="290"/>
      <c r="F12" s="290"/>
      <c r="G12" s="290"/>
      <c r="H12" s="290"/>
      <c r="I12" s="290"/>
      <c r="J12" s="290"/>
      <c r="K12" s="288"/>
    </row>
    <row r="13" ht="15" customHeight="1">
      <c r="B13" s="291"/>
      <c r="C13" s="292"/>
      <c r="D13" s="293" t="s">
        <v>538</v>
      </c>
      <c r="E13" s="290"/>
      <c r="F13" s="290"/>
      <c r="G13" s="290"/>
      <c r="H13" s="290"/>
      <c r="I13" s="290"/>
      <c r="J13" s="290"/>
      <c r="K13" s="288"/>
    </row>
    <row r="14" ht="12.75" customHeight="1">
      <c r="B14" s="291"/>
      <c r="C14" s="292"/>
      <c r="D14" s="292"/>
      <c r="E14" s="292"/>
      <c r="F14" s="292"/>
      <c r="G14" s="292"/>
      <c r="H14" s="292"/>
      <c r="I14" s="292"/>
      <c r="J14" s="292"/>
      <c r="K14" s="288"/>
    </row>
    <row r="15" ht="15" customHeight="1">
      <c r="B15" s="291"/>
      <c r="C15" s="292"/>
      <c r="D15" s="290" t="s">
        <v>539</v>
      </c>
      <c r="E15" s="290"/>
      <c r="F15" s="290"/>
      <c r="G15" s="290"/>
      <c r="H15" s="290"/>
      <c r="I15" s="290"/>
      <c r="J15" s="290"/>
      <c r="K15" s="288"/>
    </row>
    <row r="16" ht="15" customHeight="1">
      <c r="B16" s="291"/>
      <c r="C16" s="292"/>
      <c r="D16" s="290" t="s">
        <v>540</v>
      </c>
      <c r="E16" s="290"/>
      <c r="F16" s="290"/>
      <c r="G16" s="290"/>
      <c r="H16" s="290"/>
      <c r="I16" s="290"/>
      <c r="J16" s="290"/>
      <c r="K16" s="288"/>
    </row>
    <row r="17" ht="15" customHeight="1">
      <c r="B17" s="291"/>
      <c r="C17" s="292"/>
      <c r="D17" s="290" t="s">
        <v>541</v>
      </c>
      <c r="E17" s="290"/>
      <c r="F17" s="290"/>
      <c r="G17" s="290"/>
      <c r="H17" s="290"/>
      <c r="I17" s="290"/>
      <c r="J17" s="290"/>
      <c r="K17" s="288"/>
    </row>
    <row r="18" ht="15" customHeight="1">
      <c r="B18" s="291"/>
      <c r="C18" s="292"/>
      <c r="D18" s="292"/>
      <c r="E18" s="294" t="s">
        <v>77</v>
      </c>
      <c r="F18" s="290" t="s">
        <v>542</v>
      </c>
      <c r="G18" s="290"/>
      <c r="H18" s="290"/>
      <c r="I18" s="290"/>
      <c r="J18" s="290"/>
      <c r="K18" s="288"/>
    </row>
    <row r="19" ht="15" customHeight="1">
      <c r="B19" s="291"/>
      <c r="C19" s="292"/>
      <c r="D19" s="292"/>
      <c r="E19" s="294" t="s">
        <v>543</v>
      </c>
      <c r="F19" s="290" t="s">
        <v>544</v>
      </c>
      <c r="G19" s="290"/>
      <c r="H19" s="290"/>
      <c r="I19" s="290"/>
      <c r="J19" s="290"/>
      <c r="K19" s="288"/>
    </row>
    <row r="20" ht="15" customHeight="1">
      <c r="B20" s="291"/>
      <c r="C20" s="292"/>
      <c r="D20" s="292"/>
      <c r="E20" s="294" t="s">
        <v>545</v>
      </c>
      <c r="F20" s="290" t="s">
        <v>546</v>
      </c>
      <c r="G20" s="290"/>
      <c r="H20" s="290"/>
      <c r="I20" s="290"/>
      <c r="J20" s="290"/>
      <c r="K20" s="288"/>
    </row>
    <row r="21" ht="15" customHeight="1">
      <c r="B21" s="291"/>
      <c r="C21" s="292"/>
      <c r="D21" s="292"/>
      <c r="E21" s="294" t="s">
        <v>547</v>
      </c>
      <c r="F21" s="290" t="s">
        <v>548</v>
      </c>
      <c r="G21" s="290"/>
      <c r="H21" s="290"/>
      <c r="I21" s="290"/>
      <c r="J21" s="290"/>
      <c r="K21" s="288"/>
    </row>
    <row r="22" ht="15" customHeight="1">
      <c r="B22" s="291"/>
      <c r="C22" s="292"/>
      <c r="D22" s="292"/>
      <c r="E22" s="294" t="s">
        <v>549</v>
      </c>
      <c r="F22" s="290" t="s">
        <v>550</v>
      </c>
      <c r="G22" s="290"/>
      <c r="H22" s="290"/>
      <c r="I22" s="290"/>
      <c r="J22" s="290"/>
      <c r="K22" s="288"/>
    </row>
    <row r="23" ht="15" customHeight="1">
      <c r="B23" s="291"/>
      <c r="C23" s="292"/>
      <c r="D23" s="292"/>
      <c r="E23" s="294" t="s">
        <v>551</v>
      </c>
      <c r="F23" s="290" t="s">
        <v>552</v>
      </c>
      <c r="G23" s="290"/>
      <c r="H23" s="290"/>
      <c r="I23" s="290"/>
      <c r="J23" s="290"/>
      <c r="K23" s="288"/>
    </row>
    <row r="24" ht="12.75" customHeight="1">
      <c r="B24" s="291"/>
      <c r="C24" s="292"/>
      <c r="D24" s="292"/>
      <c r="E24" s="292"/>
      <c r="F24" s="292"/>
      <c r="G24" s="292"/>
      <c r="H24" s="292"/>
      <c r="I24" s="292"/>
      <c r="J24" s="292"/>
      <c r="K24" s="288"/>
    </row>
    <row r="25" ht="15" customHeight="1">
      <c r="B25" s="291"/>
      <c r="C25" s="290" t="s">
        <v>553</v>
      </c>
      <c r="D25" s="290"/>
      <c r="E25" s="290"/>
      <c r="F25" s="290"/>
      <c r="G25" s="290"/>
      <c r="H25" s="290"/>
      <c r="I25" s="290"/>
      <c r="J25" s="290"/>
      <c r="K25" s="288"/>
    </row>
    <row r="26" ht="15" customHeight="1">
      <c r="B26" s="291"/>
      <c r="C26" s="290" t="s">
        <v>554</v>
      </c>
      <c r="D26" s="290"/>
      <c r="E26" s="290"/>
      <c r="F26" s="290"/>
      <c r="G26" s="290"/>
      <c r="H26" s="290"/>
      <c r="I26" s="290"/>
      <c r="J26" s="290"/>
      <c r="K26" s="288"/>
    </row>
    <row r="27" ht="15" customHeight="1">
      <c r="B27" s="291"/>
      <c r="C27" s="290"/>
      <c r="D27" s="290" t="s">
        <v>555</v>
      </c>
      <c r="E27" s="290"/>
      <c r="F27" s="290"/>
      <c r="G27" s="290"/>
      <c r="H27" s="290"/>
      <c r="I27" s="290"/>
      <c r="J27" s="290"/>
      <c r="K27" s="288"/>
    </row>
    <row r="28" ht="15" customHeight="1">
      <c r="B28" s="291"/>
      <c r="C28" s="292"/>
      <c r="D28" s="290" t="s">
        <v>556</v>
      </c>
      <c r="E28" s="290"/>
      <c r="F28" s="290"/>
      <c r="G28" s="290"/>
      <c r="H28" s="290"/>
      <c r="I28" s="290"/>
      <c r="J28" s="290"/>
      <c r="K28" s="288"/>
    </row>
    <row r="29" ht="12.75" customHeight="1">
      <c r="B29" s="291"/>
      <c r="C29" s="292"/>
      <c r="D29" s="292"/>
      <c r="E29" s="292"/>
      <c r="F29" s="292"/>
      <c r="G29" s="292"/>
      <c r="H29" s="292"/>
      <c r="I29" s="292"/>
      <c r="J29" s="292"/>
      <c r="K29" s="288"/>
    </row>
    <row r="30" ht="15" customHeight="1">
      <c r="B30" s="291"/>
      <c r="C30" s="292"/>
      <c r="D30" s="290" t="s">
        <v>557</v>
      </c>
      <c r="E30" s="290"/>
      <c r="F30" s="290"/>
      <c r="G30" s="290"/>
      <c r="H30" s="290"/>
      <c r="I30" s="290"/>
      <c r="J30" s="290"/>
      <c r="K30" s="288"/>
    </row>
    <row r="31" ht="15" customHeight="1">
      <c r="B31" s="291"/>
      <c r="C31" s="292"/>
      <c r="D31" s="290" t="s">
        <v>558</v>
      </c>
      <c r="E31" s="290"/>
      <c r="F31" s="290"/>
      <c r="G31" s="290"/>
      <c r="H31" s="290"/>
      <c r="I31" s="290"/>
      <c r="J31" s="290"/>
      <c r="K31" s="288"/>
    </row>
    <row r="32" ht="12.75" customHeight="1">
      <c r="B32" s="291"/>
      <c r="C32" s="292"/>
      <c r="D32" s="292"/>
      <c r="E32" s="292"/>
      <c r="F32" s="292"/>
      <c r="G32" s="292"/>
      <c r="H32" s="292"/>
      <c r="I32" s="292"/>
      <c r="J32" s="292"/>
      <c r="K32" s="288"/>
    </row>
    <row r="33" ht="15" customHeight="1">
      <c r="B33" s="291"/>
      <c r="C33" s="292"/>
      <c r="D33" s="290" t="s">
        <v>559</v>
      </c>
      <c r="E33" s="290"/>
      <c r="F33" s="290"/>
      <c r="G33" s="290"/>
      <c r="H33" s="290"/>
      <c r="I33" s="290"/>
      <c r="J33" s="290"/>
      <c r="K33" s="288"/>
    </row>
    <row r="34" ht="15" customHeight="1">
      <c r="B34" s="291"/>
      <c r="C34" s="292"/>
      <c r="D34" s="290" t="s">
        <v>560</v>
      </c>
      <c r="E34" s="290"/>
      <c r="F34" s="290"/>
      <c r="G34" s="290"/>
      <c r="H34" s="290"/>
      <c r="I34" s="290"/>
      <c r="J34" s="290"/>
      <c r="K34" s="288"/>
    </row>
    <row r="35" ht="15" customHeight="1">
      <c r="B35" s="291"/>
      <c r="C35" s="292"/>
      <c r="D35" s="290" t="s">
        <v>561</v>
      </c>
      <c r="E35" s="290"/>
      <c r="F35" s="290"/>
      <c r="G35" s="290"/>
      <c r="H35" s="290"/>
      <c r="I35" s="290"/>
      <c r="J35" s="290"/>
      <c r="K35" s="288"/>
    </row>
    <row r="36" ht="15" customHeight="1">
      <c r="B36" s="291"/>
      <c r="C36" s="292"/>
      <c r="D36" s="290"/>
      <c r="E36" s="293" t="s">
        <v>104</v>
      </c>
      <c r="F36" s="290"/>
      <c r="G36" s="290" t="s">
        <v>562</v>
      </c>
      <c r="H36" s="290"/>
      <c r="I36" s="290"/>
      <c r="J36" s="290"/>
      <c r="K36" s="288"/>
    </row>
    <row r="37" ht="30.75" customHeight="1">
      <c r="B37" s="291"/>
      <c r="C37" s="292"/>
      <c r="D37" s="290"/>
      <c r="E37" s="293" t="s">
        <v>563</v>
      </c>
      <c r="F37" s="290"/>
      <c r="G37" s="290" t="s">
        <v>564</v>
      </c>
      <c r="H37" s="290"/>
      <c r="I37" s="290"/>
      <c r="J37" s="290"/>
      <c r="K37" s="288"/>
    </row>
    <row r="38" ht="15" customHeight="1">
      <c r="B38" s="291"/>
      <c r="C38" s="292"/>
      <c r="D38" s="290"/>
      <c r="E38" s="293" t="s">
        <v>54</v>
      </c>
      <c r="F38" s="290"/>
      <c r="G38" s="290" t="s">
        <v>565</v>
      </c>
      <c r="H38" s="290"/>
      <c r="I38" s="290"/>
      <c r="J38" s="290"/>
      <c r="K38" s="288"/>
    </row>
    <row r="39" ht="15" customHeight="1">
      <c r="B39" s="291"/>
      <c r="C39" s="292"/>
      <c r="D39" s="290"/>
      <c r="E39" s="293" t="s">
        <v>55</v>
      </c>
      <c r="F39" s="290"/>
      <c r="G39" s="290" t="s">
        <v>566</v>
      </c>
      <c r="H39" s="290"/>
      <c r="I39" s="290"/>
      <c r="J39" s="290"/>
      <c r="K39" s="288"/>
    </row>
    <row r="40" ht="15" customHeight="1">
      <c r="B40" s="291"/>
      <c r="C40" s="292"/>
      <c r="D40" s="290"/>
      <c r="E40" s="293" t="s">
        <v>105</v>
      </c>
      <c r="F40" s="290"/>
      <c r="G40" s="290" t="s">
        <v>567</v>
      </c>
      <c r="H40" s="290"/>
      <c r="I40" s="290"/>
      <c r="J40" s="290"/>
      <c r="K40" s="288"/>
    </row>
    <row r="41" ht="15" customHeight="1">
      <c r="B41" s="291"/>
      <c r="C41" s="292"/>
      <c r="D41" s="290"/>
      <c r="E41" s="293" t="s">
        <v>106</v>
      </c>
      <c r="F41" s="290"/>
      <c r="G41" s="290" t="s">
        <v>568</v>
      </c>
      <c r="H41" s="290"/>
      <c r="I41" s="290"/>
      <c r="J41" s="290"/>
      <c r="K41" s="288"/>
    </row>
    <row r="42" ht="15" customHeight="1">
      <c r="B42" s="291"/>
      <c r="C42" s="292"/>
      <c r="D42" s="290"/>
      <c r="E42" s="293" t="s">
        <v>569</v>
      </c>
      <c r="F42" s="290"/>
      <c r="G42" s="290" t="s">
        <v>570</v>
      </c>
      <c r="H42" s="290"/>
      <c r="I42" s="290"/>
      <c r="J42" s="290"/>
      <c r="K42" s="288"/>
    </row>
    <row r="43" ht="15" customHeight="1">
      <c r="B43" s="291"/>
      <c r="C43" s="292"/>
      <c r="D43" s="290"/>
      <c r="E43" s="293"/>
      <c r="F43" s="290"/>
      <c r="G43" s="290" t="s">
        <v>571</v>
      </c>
      <c r="H43" s="290"/>
      <c r="I43" s="290"/>
      <c r="J43" s="290"/>
      <c r="K43" s="288"/>
    </row>
    <row r="44" ht="15" customHeight="1">
      <c r="B44" s="291"/>
      <c r="C44" s="292"/>
      <c r="D44" s="290"/>
      <c r="E44" s="293" t="s">
        <v>572</v>
      </c>
      <c r="F44" s="290"/>
      <c r="G44" s="290" t="s">
        <v>573</v>
      </c>
      <c r="H44" s="290"/>
      <c r="I44" s="290"/>
      <c r="J44" s="290"/>
      <c r="K44" s="288"/>
    </row>
    <row r="45" ht="15" customHeight="1">
      <c r="B45" s="291"/>
      <c r="C45" s="292"/>
      <c r="D45" s="290"/>
      <c r="E45" s="293" t="s">
        <v>108</v>
      </c>
      <c r="F45" s="290"/>
      <c r="G45" s="290" t="s">
        <v>574</v>
      </c>
      <c r="H45" s="290"/>
      <c r="I45" s="290"/>
      <c r="J45" s="290"/>
      <c r="K45" s="288"/>
    </row>
    <row r="46" ht="12.75" customHeight="1">
      <c r="B46" s="291"/>
      <c r="C46" s="292"/>
      <c r="D46" s="290"/>
      <c r="E46" s="290"/>
      <c r="F46" s="290"/>
      <c r="G46" s="290"/>
      <c r="H46" s="290"/>
      <c r="I46" s="290"/>
      <c r="J46" s="290"/>
      <c r="K46" s="288"/>
    </row>
    <row r="47" ht="15" customHeight="1">
      <c r="B47" s="291"/>
      <c r="C47" s="292"/>
      <c r="D47" s="290" t="s">
        <v>575</v>
      </c>
      <c r="E47" s="290"/>
      <c r="F47" s="290"/>
      <c r="G47" s="290"/>
      <c r="H47" s="290"/>
      <c r="I47" s="290"/>
      <c r="J47" s="290"/>
      <c r="K47" s="288"/>
    </row>
    <row r="48" ht="15" customHeight="1">
      <c r="B48" s="291"/>
      <c r="C48" s="292"/>
      <c r="D48" s="292"/>
      <c r="E48" s="290" t="s">
        <v>576</v>
      </c>
      <c r="F48" s="290"/>
      <c r="G48" s="290"/>
      <c r="H48" s="290"/>
      <c r="I48" s="290"/>
      <c r="J48" s="290"/>
      <c r="K48" s="288"/>
    </row>
    <row r="49" ht="15" customHeight="1">
      <c r="B49" s="291"/>
      <c r="C49" s="292"/>
      <c r="D49" s="292"/>
      <c r="E49" s="290" t="s">
        <v>577</v>
      </c>
      <c r="F49" s="290"/>
      <c r="G49" s="290"/>
      <c r="H49" s="290"/>
      <c r="I49" s="290"/>
      <c r="J49" s="290"/>
      <c r="K49" s="288"/>
    </row>
    <row r="50" ht="15" customHeight="1">
      <c r="B50" s="291"/>
      <c r="C50" s="292"/>
      <c r="D50" s="292"/>
      <c r="E50" s="290" t="s">
        <v>578</v>
      </c>
      <c r="F50" s="290"/>
      <c r="G50" s="290"/>
      <c r="H50" s="290"/>
      <c r="I50" s="290"/>
      <c r="J50" s="290"/>
      <c r="K50" s="288"/>
    </row>
    <row r="51" ht="15" customHeight="1">
      <c r="B51" s="291"/>
      <c r="C51" s="292"/>
      <c r="D51" s="290" t="s">
        <v>579</v>
      </c>
      <c r="E51" s="290"/>
      <c r="F51" s="290"/>
      <c r="G51" s="290"/>
      <c r="H51" s="290"/>
      <c r="I51" s="290"/>
      <c r="J51" s="290"/>
      <c r="K51" s="288"/>
    </row>
    <row r="52" ht="25.5" customHeight="1">
      <c r="B52" s="286"/>
      <c r="C52" s="287" t="s">
        <v>580</v>
      </c>
      <c r="D52" s="287"/>
      <c r="E52" s="287"/>
      <c r="F52" s="287"/>
      <c r="G52" s="287"/>
      <c r="H52" s="287"/>
      <c r="I52" s="287"/>
      <c r="J52" s="287"/>
      <c r="K52" s="288"/>
    </row>
    <row r="53" ht="5.25" customHeight="1">
      <c r="B53" s="286"/>
      <c r="C53" s="289"/>
      <c r="D53" s="289"/>
      <c r="E53" s="289"/>
      <c r="F53" s="289"/>
      <c r="G53" s="289"/>
      <c r="H53" s="289"/>
      <c r="I53" s="289"/>
      <c r="J53" s="289"/>
      <c r="K53" s="288"/>
    </row>
    <row r="54" ht="15" customHeight="1">
      <c r="B54" s="286"/>
      <c r="C54" s="290" t="s">
        <v>581</v>
      </c>
      <c r="D54" s="290"/>
      <c r="E54" s="290"/>
      <c r="F54" s="290"/>
      <c r="G54" s="290"/>
      <c r="H54" s="290"/>
      <c r="I54" s="290"/>
      <c r="J54" s="290"/>
      <c r="K54" s="288"/>
    </row>
    <row r="55" ht="15" customHeight="1">
      <c r="B55" s="286"/>
      <c r="C55" s="290" t="s">
        <v>582</v>
      </c>
      <c r="D55" s="290"/>
      <c r="E55" s="290"/>
      <c r="F55" s="290"/>
      <c r="G55" s="290"/>
      <c r="H55" s="290"/>
      <c r="I55" s="290"/>
      <c r="J55" s="290"/>
      <c r="K55" s="288"/>
    </row>
    <row r="56" ht="12.75" customHeight="1">
      <c r="B56" s="286"/>
      <c r="C56" s="290"/>
      <c r="D56" s="290"/>
      <c r="E56" s="290"/>
      <c r="F56" s="290"/>
      <c r="G56" s="290"/>
      <c r="H56" s="290"/>
      <c r="I56" s="290"/>
      <c r="J56" s="290"/>
      <c r="K56" s="288"/>
    </row>
    <row r="57" ht="15" customHeight="1">
      <c r="B57" s="286"/>
      <c r="C57" s="290" t="s">
        <v>583</v>
      </c>
      <c r="D57" s="290"/>
      <c r="E57" s="290"/>
      <c r="F57" s="290"/>
      <c r="G57" s="290"/>
      <c r="H57" s="290"/>
      <c r="I57" s="290"/>
      <c r="J57" s="290"/>
      <c r="K57" s="288"/>
    </row>
    <row r="58" ht="15" customHeight="1">
      <c r="B58" s="286"/>
      <c r="C58" s="292"/>
      <c r="D58" s="290" t="s">
        <v>584</v>
      </c>
      <c r="E58" s="290"/>
      <c r="F58" s="290"/>
      <c r="G58" s="290"/>
      <c r="H58" s="290"/>
      <c r="I58" s="290"/>
      <c r="J58" s="290"/>
      <c r="K58" s="288"/>
    </row>
    <row r="59" ht="15" customHeight="1">
      <c r="B59" s="286"/>
      <c r="C59" s="292"/>
      <c r="D59" s="290" t="s">
        <v>585</v>
      </c>
      <c r="E59" s="290"/>
      <c r="F59" s="290"/>
      <c r="G59" s="290"/>
      <c r="H59" s="290"/>
      <c r="I59" s="290"/>
      <c r="J59" s="290"/>
      <c r="K59" s="288"/>
    </row>
    <row r="60" ht="15" customHeight="1">
      <c r="B60" s="286"/>
      <c r="C60" s="292"/>
      <c r="D60" s="290" t="s">
        <v>586</v>
      </c>
      <c r="E60" s="290"/>
      <c r="F60" s="290"/>
      <c r="G60" s="290"/>
      <c r="H60" s="290"/>
      <c r="I60" s="290"/>
      <c r="J60" s="290"/>
      <c r="K60" s="288"/>
    </row>
    <row r="61" ht="15" customHeight="1">
      <c r="B61" s="286"/>
      <c r="C61" s="292"/>
      <c r="D61" s="290" t="s">
        <v>587</v>
      </c>
      <c r="E61" s="290"/>
      <c r="F61" s="290"/>
      <c r="G61" s="290"/>
      <c r="H61" s="290"/>
      <c r="I61" s="290"/>
      <c r="J61" s="290"/>
      <c r="K61" s="288"/>
    </row>
    <row r="62" ht="15" customHeight="1">
      <c r="B62" s="286"/>
      <c r="C62" s="292"/>
      <c r="D62" s="295" t="s">
        <v>588</v>
      </c>
      <c r="E62" s="295"/>
      <c r="F62" s="295"/>
      <c r="G62" s="295"/>
      <c r="H62" s="295"/>
      <c r="I62" s="295"/>
      <c r="J62" s="295"/>
      <c r="K62" s="288"/>
    </row>
    <row r="63" ht="15" customHeight="1">
      <c r="B63" s="286"/>
      <c r="C63" s="292"/>
      <c r="D63" s="290" t="s">
        <v>589</v>
      </c>
      <c r="E63" s="290"/>
      <c r="F63" s="290"/>
      <c r="G63" s="290"/>
      <c r="H63" s="290"/>
      <c r="I63" s="290"/>
      <c r="J63" s="290"/>
      <c r="K63" s="288"/>
    </row>
    <row r="64" ht="12.75" customHeight="1">
      <c r="B64" s="286"/>
      <c r="C64" s="292"/>
      <c r="D64" s="292"/>
      <c r="E64" s="296"/>
      <c r="F64" s="292"/>
      <c r="G64" s="292"/>
      <c r="H64" s="292"/>
      <c r="I64" s="292"/>
      <c r="J64" s="292"/>
      <c r="K64" s="288"/>
    </row>
    <row r="65" ht="15" customHeight="1">
      <c r="B65" s="286"/>
      <c r="C65" s="292"/>
      <c r="D65" s="290" t="s">
        <v>590</v>
      </c>
      <c r="E65" s="290"/>
      <c r="F65" s="290"/>
      <c r="G65" s="290"/>
      <c r="H65" s="290"/>
      <c r="I65" s="290"/>
      <c r="J65" s="290"/>
      <c r="K65" s="288"/>
    </row>
    <row r="66" ht="15" customHeight="1">
      <c r="B66" s="286"/>
      <c r="C66" s="292"/>
      <c r="D66" s="295" t="s">
        <v>591</v>
      </c>
      <c r="E66" s="295"/>
      <c r="F66" s="295"/>
      <c r="G66" s="295"/>
      <c r="H66" s="295"/>
      <c r="I66" s="295"/>
      <c r="J66" s="295"/>
      <c r="K66" s="288"/>
    </row>
    <row r="67" ht="15" customHeight="1">
      <c r="B67" s="286"/>
      <c r="C67" s="292"/>
      <c r="D67" s="290" t="s">
        <v>592</v>
      </c>
      <c r="E67" s="290"/>
      <c r="F67" s="290"/>
      <c r="G67" s="290"/>
      <c r="H67" s="290"/>
      <c r="I67" s="290"/>
      <c r="J67" s="290"/>
      <c r="K67" s="288"/>
    </row>
    <row r="68" ht="15" customHeight="1">
      <c r="B68" s="286"/>
      <c r="C68" s="292"/>
      <c r="D68" s="290" t="s">
        <v>593</v>
      </c>
      <c r="E68" s="290"/>
      <c r="F68" s="290"/>
      <c r="G68" s="290"/>
      <c r="H68" s="290"/>
      <c r="I68" s="290"/>
      <c r="J68" s="290"/>
      <c r="K68" s="288"/>
    </row>
    <row r="69" ht="15" customHeight="1">
      <c r="B69" s="286"/>
      <c r="C69" s="292"/>
      <c r="D69" s="290" t="s">
        <v>594</v>
      </c>
      <c r="E69" s="290"/>
      <c r="F69" s="290"/>
      <c r="G69" s="290"/>
      <c r="H69" s="290"/>
      <c r="I69" s="290"/>
      <c r="J69" s="290"/>
      <c r="K69" s="288"/>
    </row>
    <row r="70" ht="15" customHeight="1">
      <c r="B70" s="286"/>
      <c r="C70" s="292"/>
      <c r="D70" s="290" t="s">
        <v>595</v>
      </c>
      <c r="E70" s="290"/>
      <c r="F70" s="290"/>
      <c r="G70" s="290"/>
      <c r="H70" s="290"/>
      <c r="I70" s="290"/>
      <c r="J70" s="290"/>
      <c r="K70" s="288"/>
    </row>
    <row r="71" ht="12.75" customHeight="1">
      <c r="B71" s="297"/>
      <c r="C71" s="298"/>
      <c r="D71" s="298"/>
      <c r="E71" s="298"/>
      <c r="F71" s="298"/>
      <c r="G71" s="298"/>
      <c r="H71" s="298"/>
      <c r="I71" s="298"/>
      <c r="J71" s="298"/>
      <c r="K71" s="299"/>
    </row>
    <row r="72" ht="18.75" customHeight="1">
      <c r="B72" s="300"/>
      <c r="C72" s="300"/>
      <c r="D72" s="300"/>
      <c r="E72" s="300"/>
      <c r="F72" s="300"/>
      <c r="G72" s="300"/>
      <c r="H72" s="300"/>
      <c r="I72" s="300"/>
      <c r="J72" s="300"/>
      <c r="K72" s="301"/>
    </row>
    <row r="73" ht="18.75" customHeight="1">
      <c r="B73" s="301"/>
      <c r="C73" s="301"/>
      <c r="D73" s="301"/>
      <c r="E73" s="301"/>
      <c r="F73" s="301"/>
      <c r="G73" s="301"/>
      <c r="H73" s="301"/>
      <c r="I73" s="301"/>
      <c r="J73" s="301"/>
      <c r="K73" s="301"/>
    </row>
    <row r="74" ht="7.5" customHeight="1">
      <c r="B74" s="302"/>
      <c r="C74" s="303"/>
      <c r="D74" s="303"/>
      <c r="E74" s="303"/>
      <c r="F74" s="303"/>
      <c r="G74" s="303"/>
      <c r="H74" s="303"/>
      <c r="I74" s="303"/>
      <c r="J74" s="303"/>
      <c r="K74" s="304"/>
    </row>
    <row r="75" ht="45" customHeight="1">
      <c r="B75" s="305"/>
      <c r="C75" s="306" t="s">
        <v>596</v>
      </c>
      <c r="D75" s="306"/>
      <c r="E75" s="306"/>
      <c r="F75" s="306"/>
      <c r="G75" s="306"/>
      <c r="H75" s="306"/>
      <c r="I75" s="306"/>
      <c r="J75" s="306"/>
      <c r="K75" s="307"/>
    </row>
    <row r="76" ht="17.25" customHeight="1">
      <c r="B76" s="305"/>
      <c r="C76" s="308" t="s">
        <v>597</v>
      </c>
      <c r="D76" s="308"/>
      <c r="E76" s="308"/>
      <c r="F76" s="308" t="s">
        <v>598</v>
      </c>
      <c r="G76" s="309"/>
      <c r="H76" s="308" t="s">
        <v>55</v>
      </c>
      <c r="I76" s="308" t="s">
        <v>58</v>
      </c>
      <c r="J76" s="308" t="s">
        <v>599</v>
      </c>
      <c r="K76" s="307"/>
    </row>
    <row r="77" ht="17.25" customHeight="1">
      <c r="B77" s="305"/>
      <c r="C77" s="310" t="s">
        <v>600</v>
      </c>
      <c r="D77" s="310"/>
      <c r="E77" s="310"/>
      <c r="F77" s="311" t="s">
        <v>601</v>
      </c>
      <c r="G77" s="312"/>
      <c r="H77" s="310"/>
      <c r="I77" s="310"/>
      <c r="J77" s="310" t="s">
        <v>602</v>
      </c>
      <c r="K77" s="307"/>
    </row>
    <row r="78" ht="5.25" customHeight="1">
      <c r="B78" s="305"/>
      <c r="C78" s="313"/>
      <c r="D78" s="313"/>
      <c r="E78" s="313"/>
      <c r="F78" s="313"/>
      <c r="G78" s="314"/>
      <c r="H78" s="313"/>
      <c r="I78" s="313"/>
      <c r="J78" s="313"/>
      <c r="K78" s="307"/>
    </row>
    <row r="79" ht="15" customHeight="1">
      <c r="B79" s="305"/>
      <c r="C79" s="293" t="s">
        <v>54</v>
      </c>
      <c r="D79" s="313"/>
      <c r="E79" s="313"/>
      <c r="F79" s="315" t="s">
        <v>603</v>
      </c>
      <c r="G79" s="314"/>
      <c r="H79" s="293" t="s">
        <v>604</v>
      </c>
      <c r="I79" s="293" t="s">
        <v>605</v>
      </c>
      <c r="J79" s="293">
        <v>20</v>
      </c>
      <c r="K79" s="307"/>
    </row>
    <row r="80" ht="15" customHeight="1">
      <c r="B80" s="305"/>
      <c r="C80" s="293" t="s">
        <v>606</v>
      </c>
      <c r="D80" s="293"/>
      <c r="E80" s="293"/>
      <c r="F80" s="315" t="s">
        <v>603</v>
      </c>
      <c r="G80" s="314"/>
      <c r="H80" s="293" t="s">
        <v>607</v>
      </c>
      <c r="I80" s="293" t="s">
        <v>605</v>
      </c>
      <c r="J80" s="293">
        <v>120</v>
      </c>
      <c r="K80" s="307"/>
    </row>
    <row r="81" ht="15" customHeight="1">
      <c r="B81" s="316"/>
      <c r="C81" s="293" t="s">
        <v>608</v>
      </c>
      <c r="D81" s="293"/>
      <c r="E81" s="293"/>
      <c r="F81" s="315" t="s">
        <v>609</v>
      </c>
      <c r="G81" s="314"/>
      <c r="H81" s="293" t="s">
        <v>610</v>
      </c>
      <c r="I81" s="293" t="s">
        <v>605</v>
      </c>
      <c r="J81" s="293">
        <v>50</v>
      </c>
      <c r="K81" s="307"/>
    </row>
    <row r="82" ht="15" customHeight="1">
      <c r="B82" s="316"/>
      <c r="C82" s="293" t="s">
        <v>611</v>
      </c>
      <c r="D82" s="293"/>
      <c r="E82" s="293"/>
      <c r="F82" s="315" t="s">
        <v>603</v>
      </c>
      <c r="G82" s="314"/>
      <c r="H82" s="293" t="s">
        <v>612</v>
      </c>
      <c r="I82" s="293" t="s">
        <v>613</v>
      </c>
      <c r="J82" s="293"/>
      <c r="K82" s="307"/>
    </row>
    <row r="83" ht="15" customHeight="1">
      <c r="B83" s="316"/>
      <c r="C83" s="317" t="s">
        <v>614</v>
      </c>
      <c r="D83" s="317"/>
      <c r="E83" s="317"/>
      <c r="F83" s="318" t="s">
        <v>609</v>
      </c>
      <c r="G83" s="317"/>
      <c r="H83" s="317" t="s">
        <v>615</v>
      </c>
      <c r="I83" s="317" t="s">
        <v>605</v>
      </c>
      <c r="J83" s="317">
        <v>15</v>
      </c>
      <c r="K83" s="307"/>
    </row>
    <row r="84" ht="15" customHeight="1">
      <c r="B84" s="316"/>
      <c r="C84" s="317" t="s">
        <v>616</v>
      </c>
      <c r="D84" s="317"/>
      <c r="E84" s="317"/>
      <c r="F84" s="318" t="s">
        <v>609</v>
      </c>
      <c r="G84" s="317"/>
      <c r="H84" s="317" t="s">
        <v>617</v>
      </c>
      <c r="I84" s="317" t="s">
        <v>605</v>
      </c>
      <c r="J84" s="317">
        <v>15</v>
      </c>
      <c r="K84" s="307"/>
    </row>
    <row r="85" ht="15" customHeight="1">
      <c r="B85" s="316"/>
      <c r="C85" s="317" t="s">
        <v>618</v>
      </c>
      <c r="D85" s="317"/>
      <c r="E85" s="317"/>
      <c r="F85" s="318" t="s">
        <v>609</v>
      </c>
      <c r="G85" s="317"/>
      <c r="H85" s="317" t="s">
        <v>619</v>
      </c>
      <c r="I85" s="317" t="s">
        <v>605</v>
      </c>
      <c r="J85" s="317">
        <v>20</v>
      </c>
      <c r="K85" s="307"/>
    </row>
    <row r="86" ht="15" customHeight="1">
      <c r="B86" s="316"/>
      <c r="C86" s="317" t="s">
        <v>620</v>
      </c>
      <c r="D86" s="317"/>
      <c r="E86" s="317"/>
      <c r="F86" s="318" t="s">
        <v>609</v>
      </c>
      <c r="G86" s="317"/>
      <c r="H86" s="317" t="s">
        <v>621</v>
      </c>
      <c r="I86" s="317" t="s">
        <v>605</v>
      </c>
      <c r="J86" s="317">
        <v>20</v>
      </c>
      <c r="K86" s="307"/>
    </row>
    <row r="87" ht="15" customHeight="1">
      <c r="B87" s="316"/>
      <c r="C87" s="293" t="s">
        <v>622</v>
      </c>
      <c r="D87" s="293"/>
      <c r="E87" s="293"/>
      <c r="F87" s="315" t="s">
        <v>609</v>
      </c>
      <c r="G87" s="314"/>
      <c r="H87" s="293" t="s">
        <v>623</v>
      </c>
      <c r="I87" s="293" t="s">
        <v>605</v>
      </c>
      <c r="J87" s="293">
        <v>50</v>
      </c>
      <c r="K87" s="307"/>
    </row>
    <row r="88" ht="15" customHeight="1">
      <c r="B88" s="316"/>
      <c r="C88" s="293" t="s">
        <v>624</v>
      </c>
      <c r="D88" s="293"/>
      <c r="E88" s="293"/>
      <c r="F88" s="315" t="s">
        <v>609</v>
      </c>
      <c r="G88" s="314"/>
      <c r="H88" s="293" t="s">
        <v>625</v>
      </c>
      <c r="I88" s="293" t="s">
        <v>605</v>
      </c>
      <c r="J88" s="293">
        <v>20</v>
      </c>
      <c r="K88" s="307"/>
    </row>
    <row r="89" ht="15" customHeight="1">
      <c r="B89" s="316"/>
      <c r="C89" s="293" t="s">
        <v>626</v>
      </c>
      <c r="D89" s="293"/>
      <c r="E89" s="293"/>
      <c r="F89" s="315" t="s">
        <v>609</v>
      </c>
      <c r="G89" s="314"/>
      <c r="H89" s="293" t="s">
        <v>627</v>
      </c>
      <c r="I89" s="293" t="s">
        <v>605</v>
      </c>
      <c r="J89" s="293">
        <v>20</v>
      </c>
      <c r="K89" s="307"/>
    </row>
    <row r="90" ht="15" customHeight="1">
      <c r="B90" s="316"/>
      <c r="C90" s="293" t="s">
        <v>628</v>
      </c>
      <c r="D90" s="293"/>
      <c r="E90" s="293"/>
      <c r="F90" s="315" t="s">
        <v>609</v>
      </c>
      <c r="G90" s="314"/>
      <c r="H90" s="293" t="s">
        <v>629</v>
      </c>
      <c r="I90" s="293" t="s">
        <v>605</v>
      </c>
      <c r="J90" s="293">
        <v>50</v>
      </c>
      <c r="K90" s="307"/>
    </row>
    <row r="91" ht="15" customHeight="1">
      <c r="B91" s="316"/>
      <c r="C91" s="293" t="s">
        <v>630</v>
      </c>
      <c r="D91" s="293"/>
      <c r="E91" s="293"/>
      <c r="F91" s="315" t="s">
        <v>609</v>
      </c>
      <c r="G91" s="314"/>
      <c r="H91" s="293" t="s">
        <v>630</v>
      </c>
      <c r="I91" s="293" t="s">
        <v>605</v>
      </c>
      <c r="J91" s="293">
        <v>50</v>
      </c>
      <c r="K91" s="307"/>
    </row>
    <row r="92" ht="15" customHeight="1">
      <c r="B92" s="316"/>
      <c r="C92" s="293" t="s">
        <v>631</v>
      </c>
      <c r="D92" s="293"/>
      <c r="E92" s="293"/>
      <c r="F92" s="315" t="s">
        <v>609</v>
      </c>
      <c r="G92" s="314"/>
      <c r="H92" s="293" t="s">
        <v>632</v>
      </c>
      <c r="I92" s="293" t="s">
        <v>605</v>
      </c>
      <c r="J92" s="293">
        <v>255</v>
      </c>
      <c r="K92" s="307"/>
    </row>
    <row r="93" ht="15" customHeight="1">
      <c r="B93" s="316"/>
      <c r="C93" s="293" t="s">
        <v>633</v>
      </c>
      <c r="D93" s="293"/>
      <c r="E93" s="293"/>
      <c r="F93" s="315" t="s">
        <v>603</v>
      </c>
      <c r="G93" s="314"/>
      <c r="H93" s="293" t="s">
        <v>634</v>
      </c>
      <c r="I93" s="293" t="s">
        <v>635</v>
      </c>
      <c r="J93" s="293"/>
      <c r="K93" s="307"/>
    </row>
    <row r="94" ht="15" customHeight="1">
      <c r="B94" s="316"/>
      <c r="C94" s="293" t="s">
        <v>636</v>
      </c>
      <c r="D94" s="293"/>
      <c r="E94" s="293"/>
      <c r="F94" s="315" t="s">
        <v>603</v>
      </c>
      <c r="G94" s="314"/>
      <c r="H94" s="293" t="s">
        <v>637</v>
      </c>
      <c r="I94" s="293" t="s">
        <v>638</v>
      </c>
      <c r="J94" s="293"/>
      <c r="K94" s="307"/>
    </row>
    <row r="95" ht="15" customHeight="1">
      <c r="B95" s="316"/>
      <c r="C95" s="293" t="s">
        <v>639</v>
      </c>
      <c r="D95" s="293"/>
      <c r="E95" s="293"/>
      <c r="F95" s="315" t="s">
        <v>603</v>
      </c>
      <c r="G95" s="314"/>
      <c r="H95" s="293" t="s">
        <v>639</v>
      </c>
      <c r="I95" s="293" t="s">
        <v>638</v>
      </c>
      <c r="J95" s="293"/>
      <c r="K95" s="307"/>
    </row>
    <row r="96" ht="15" customHeight="1">
      <c r="B96" s="316"/>
      <c r="C96" s="293" t="s">
        <v>39</v>
      </c>
      <c r="D96" s="293"/>
      <c r="E96" s="293"/>
      <c r="F96" s="315" t="s">
        <v>603</v>
      </c>
      <c r="G96" s="314"/>
      <c r="H96" s="293" t="s">
        <v>640</v>
      </c>
      <c r="I96" s="293" t="s">
        <v>638</v>
      </c>
      <c r="J96" s="293"/>
      <c r="K96" s="307"/>
    </row>
    <row r="97" ht="15" customHeight="1">
      <c r="B97" s="316"/>
      <c r="C97" s="293" t="s">
        <v>49</v>
      </c>
      <c r="D97" s="293"/>
      <c r="E97" s="293"/>
      <c r="F97" s="315" t="s">
        <v>603</v>
      </c>
      <c r="G97" s="314"/>
      <c r="H97" s="293" t="s">
        <v>641</v>
      </c>
      <c r="I97" s="293" t="s">
        <v>638</v>
      </c>
      <c r="J97" s="293"/>
      <c r="K97" s="307"/>
    </row>
    <row r="98" ht="15" customHeight="1">
      <c r="B98" s="319"/>
      <c r="C98" s="320"/>
      <c r="D98" s="320"/>
      <c r="E98" s="320"/>
      <c r="F98" s="320"/>
      <c r="G98" s="320"/>
      <c r="H98" s="320"/>
      <c r="I98" s="320"/>
      <c r="J98" s="320"/>
      <c r="K98" s="321"/>
    </row>
    <row r="99" ht="18.75" customHeight="1">
      <c r="B99" s="322"/>
      <c r="C99" s="323"/>
      <c r="D99" s="323"/>
      <c r="E99" s="323"/>
      <c r="F99" s="323"/>
      <c r="G99" s="323"/>
      <c r="H99" s="323"/>
      <c r="I99" s="323"/>
      <c r="J99" s="323"/>
      <c r="K99" s="322"/>
    </row>
    <row r="100" ht="18.75" customHeight="1">
      <c r="B100" s="301"/>
      <c r="C100" s="301"/>
      <c r="D100" s="301"/>
      <c r="E100" s="301"/>
      <c r="F100" s="301"/>
      <c r="G100" s="301"/>
      <c r="H100" s="301"/>
      <c r="I100" s="301"/>
      <c r="J100" s="301"/>
      <c r="K100" s="301"/>
    </row>
    <row r="101" ht="7.5" customHeight="1">
      <c r="B101" s="302"/>
      <c r="C101" s="303"/>
      <c r="D101" s="303"/>
      <c r="E101" s="303"/>
      <c r="F101" s="303"/>
      <c r="G101" s="303"/>
      <c r="H101" s="303"/>
      <c r="I101" s="303"/>
      <c r="J101" s="303"/>
      <c r="K101" s="304"/>
    </row>
    <row r="102" ht="45" customHeight="1">
      <c r="B102" s="305"/>
      <c r="C102" s="306" t="s">
        <v>642</v>
      </c>
      <c r="D102" s="306"/>
      <c r="E102" s="306"/>
      <c r="F102" s="306"/>
      <c r="G102" s="306"/>
      <c r="H102" s="306"/>
      <c r="I102" s="306"/>
      <c r="J102" s="306"/>
      <c r="K102" s="307"/>
    </row>
    <row r="103" ht="17.25" customHeight="1">
      <c r="B103" s="305"/>
      <c r="C103" s="308" t="s">
        <v>597</v>
      </c>
      <c r="D103" s="308"/>
      <c r="E103" s="308"/>
      <c r="F103" s="308" t="s">
        <v>598</v>
      </c>
      <c r="G103" s="309"/>
      <c r="H103" s="308" t="s">
        <v>55</v>
      </c>
      <c r="I103" s="308" t="s">
        <v>58</v>
      </c>
      <c r="J103" s="308" t="s">
        <v>599</v>
      </c>
      <c r="K103" s="307"/>
    </row>
    <row r="104" ht="17.25" customHeight="1">
      <c r="B104" s="305"/>
      <c r="C104" s="310" t="s">
        <v>600</v>
      </c>
      <c r="D104" s="310"/>
      <c r="E104" s="310"/>
      <c r="F104" s="311" t="s">
        <v>601</v>
      </c>
      <c r="G104" s="312"/>
      <c r="H104" s="310"/>
      <c r="I104" s="310"/>
      <c r="J104" s="310" t="s">
        <v>602</v>
      </c>
      <c r="K104" s="307"/>
    </row>
    <row r="105" ht="5.25" customHeight="1">
      <c r="B105" s="305"/>
      <c r="C105" s="308"/>
      <c r="D105" s="308"/>
      <c r="E105" s="308"/>
      <c r="F105" s="308"/>
      <c r="G105" s="324"/>
      <c r="H105" s="308"/>
      <c r="I105" s="308"/>
      <c r="J105" s="308"/>
      <c r="K105" s="307"/>
    </row>
    <row r="106" ht="15" customHeight="1">
      <c r="B106" s="305"/>
      <c r="C106" s="293" t="s">
        <v>54</v>
      </c>
      <c r="D106" s="313"/>
      <c r="E106" s="313"/>
      <c r="F106" s="315" t="s">
        <v>603</v>
      </c>
      <c r="G106" s="324"/>
      <c r="H106" s="293" t="s">
        <v>643</v>
      </c>
      <c r="I106" s="293" t="s">
        <v>605</v>
      </c>
      <c r="J106" s="293">
        <v>20</v>
      </c>
      <c r="K106" s="307"/>
    </row>
    <row r="107" ht="15" customHeight="1">
      <c r="B107" s="305"/>
      <c r="C107" s="293" t="s">
        <v>606</v>
      </c>
      <c r="D107" s="293"/>
      <c r="E107" s="293"/>
      <c r="F107" s="315" t="s">
        <v>603</v>
      </c>
      <c r="G107" s="293"/>
      <c r="H107" s="293" t="s">
        <v>643</v>
      </c>
      <c r="I107" s="293" t="s">
        <v>605</v>
      </c>
      <c r="J107" s="293">
        <v>120</v>
      </c>
      <c r="K107" s="307"/>
    </row>
    <row r="108" ht="15" customHeight="1">
      <c r="B108" s="316"/>
      <c r="C108" s="293" t="s">
        <v>608</v>
      </c>
      <c r="D108" s="293"/>
      <c r="E108" s="293"/>
      <c r="F108" s="315" t="s">
        <v>609</v>
      </c>
      <c r="G108" s="293"/>
      <c r="H108" s="293" t="s">
        <v>643</v>
      </c>
      <c r="I108" s="293" t="s">
        <v>605</v>
      </c>
      <c r="J108" s="293">
        <v>50</v>
      </c>
      <c r="K108" s="307"/>
    </row>
    <row r="109" ht="15" customHeight="1">
      <c r="B109" s="316"/>
      <c r="C109" s="293" t="s">
        <v>611</v>
      </c>
      <c r="D109" s="293"/>
      <c r="E109" s="293"/>
      <c r="F109" s="315" t="s">
        <v>603</v>
      </c>
      <c r="G109" s="293"/>
      <c r="H109" s="293" t="s">
        <v>643</v>
      </c>
      <c r="I109" s="293" t="s">
        <v>613</v>
      </c>
      <c r="J109" s="293"/>
      <c r="K109" s="307"/>
    </row>
    <row r="110" ht="15" customHeight="1">
      <c r="B110" s="316"/>
      <c r="C110" s="293" t="s">
        <v>622</v>
      </c>
      <c r="D110" s="293"/>
      <c r="E110" s="293"/>
      <c r="F110" s="315" t="s">
        <v>609</v>
      </c>
      <c r="G110" s="293"/>
      <c r="H110" s="293" t="s">
        <v>643</v>
      </c>
      <c r="I110" s="293" t="s">
        <v>605</v>
      </c>
      <c r="J110" s="293">
        <v>50</v>
      </c>
      <c r="K110" s="307"/>
    </row>
    <row r="111" ht="15" customHeight="1">
      <c r="B111" s="316"/>
      <c r="C111" s="293" t="s">
        <v>630</v>
      </c>
      <c r="D111" s="293"/>
      <c r="E111" s="293"/>
      <c r="F111" s="315" t="s">
        <v>609</v>
      </c>
      <c r="G111" s="293"/>
      <c r="H111" s="293" t="s">
        <v>643</v>
      </c>
      <c r="I111" s="293" t="s">
        <v>605</v>
      </c>
      <c r="J111" s="293">
        <v>50</v>
      </c>
      <c r="K111" s="307"/>
    </row>
    <row r="112" ht="15" customHeight="1">
      <c r="B112" s="316"/>
      <c r="C112" s="293" t="s">
        <v>628</v>
      </c>
      <c r="D112" s="293"/>
      <c r="E112" s="293"/>
      <c r="F112" s="315" t="s">
        <v>609</v>
      </c>
      <c r="G112" s="293"/>
      <c r="H112" s="293" t="s">
        <v>643</v>
      </c>
      <c r="I112" s="293" t="s">
        <v>605</v>
      </c>
      <c r="J112" s="293">
        <v>50</v>
      </c>
      <c r="K112" s="307"/>
    </row>
    <row r="113" ht="15" customHeight="1">
      <c r="B113" s="316"/>
      <c r="C113" s="293" t="s">
        <v>54</v>
      </c>
      <c r="D113" s="293"/>
      <c r="E113" s="293"/>
      <c r="F113" s="315" t="s">
        <v>603</v>
      </c>
      <c r="G113" s="293"/>
      <c r="H113" s="293" t="s">
        <v>644</v>
      </c>
      <c r="I113" s="293" t="s">
        <v>605</v>
      </c>
      <c r="J113" s="293">
        <v>20</v>
      </c>
      <c r="K113" s="307"/>
    </row>
    <row r="114" ht="15" customHeight="1">
      <c r="B114" s="316"/>
      <c r="C114" s="293" t="s">
        <v>645</v>
      </c>
      <c r="D114" s="293"/>
      <c r="E114" s="293"/>
      <c r="F114" s="315" t="s">
        <v>603</v>
      </c>
      <c r="G114" s="293"/>
      <c r="H114" s="293" t="s">
        <v>646</v>
      </c>
      <c r="I114" s="293" t="s">
        <v>605</v>
      </c>
      <c r="J114" s="293">
        <v>120</v>
      </c>
      <c r="K114" s="307"/>
    </row>
    <row r="115" ht="15" customHeight="1">
      <c r="B115" s="316"/>
      <c r="C115" s="293" t="s">
        <v>39</v>
      </c>
      <c r="D115" s="293"/>
      <c r="E115" s="293"/>
      <c r="F115" s="315" t="s">
        <v>603</v>
      </c>
      <c r="G115" s="293"/>
      <c r="H115" s="293" t="s">
        <v>647</v>
      </c>
      <c r="I115" s="293" t="s">
        <v>638</v>
      </c>
      <c r="J115" s="293"/>
      <c r="K115" s="307"/>
    </row>
    <row r="116" ht="15" customHeight="1">
      <c r="B116" s="316"/>
      <c r="C116" s="293" t="s">
        <v>49</v>
      </c>
      <c r="D116" s="293"/>
      <c r="E116" s="293"/>
      <c r="F116" s="315" t="s">
        <v>603</v>
      </c>
      <c r="G116" s="293"/>
      <c r="H116" s="293" t="s">
        <v>648</v>
      </c>
      <c r="I116" s="293" t="s">
        <v>638</v>
      </c>
      <c r="J116" s="293"/>
      <c r="K116" s="307"/>
    </row>
    <row r="117" ht="15" customHeight="1">
      <c r="B117" s="316"/>
      <c r="C117" s="293" t="s">
        <v>58</v>
      </c>
      <c r="D117" s="293"/>
      <c r="E117" s="293"/>
      <c r="F117" s="315" t="s">
        <v>603</v>
      </c>
      <c r="G117" s="293"/>
      <c r="H117" s="293" t="s">
        <v>649</v>
      </c>
      <c r="I117" s="293" t="s">
        <v>650</v>
      </c>
      <c r="J117" s="293"/>
      <c r="K117" s="307"/>
    </row>
    <row r="118" ht="15" customHeight="1">
      <c r="B118" s="319"/>
      <c r="C118" s="325"/>
      <c r="D118" s="325"/>
      <c r="E118" s="325"/>
      <c r="F118" s="325"/>
      <c r="G118" s="325"/>
      <c r="H118" s="325"/>
      <c r="I118" s="325"/>
      <c r="J118" s="325"/>
      <c r="K118" s="321"/>
    </row>
    <row r="119" ht="18.75" customHeight="1">
      <c r="B119" s="326"/>
      <c r="C119" s="290"/>
      <c r="D119" s="290"/>
      <c r="E119" s="290"/>
      <c r="F119" s="327"/>
      <c r="G119" s="290"/>
      <c r="H119" s="290"/>
      <c r="I119" s="290"/>
      <c r="J119" s="290"/>
      <c r="K119" s="326"/>
    </row>
    <row r="120" ht="18.75" customHeight="1">
      <c r="B120" s="301"/>
      <c r="C120" s="301"/>
      <c r="D120" s="301"/>
      <c r="E120" s="301"/>
      <c r="F120" s="301"/>
      <c r="G120" s="301"/>
      <c r="H120" s="301"/>
      <c r="I120" s="301"/>
      <c r="J120" s="301"/>
      <c r="K120" s="301"/>
    </row>
    <row r="121" ht="7.5" customHeight="1">
      <c r="B121" s="328"/>
      <c r="C121" s="329"/>
      <c r="D121" s="329"/>
      <c r="E121" s="329"/>
      <c r="F121" s="329"/>
      <c r="G121" s="329"/>
      <c r="H121" s="329"/>
      <c r="I121" s="329"/>
      <c r="J121" s="329"/>
      <c r="K121" s="330"/>
    </row>
    <row r="122" ht="45" customHeight="1">
      <c r="B122" s="331"/>
      <c r="C122" s="284" t="s">
        <v>651</v>
      </c>
      <c r="D122" s="284"/>
      <c r="E122" s="284"/>
      <c r="F122" s="284"/>
      <c r="G122" s="284"/>
      <c r="H122" s="284"/>
      <c r="I122" s="284"/>
      <c r="J122" s="284"/>
      <c r="K122" s="332"/>
    </row>
    <row r="123" ht="17.25" customHeight="1">
      <c r="B123" s="333"/>
      <c r="C123" s="308" t="s">
        <v>597</v>
      </c>
      <c r="D123" s="308"/>
      <c r="E123" s="308"/>
      <c r="F123" s="308" t="s">
        <v>598</v>
      </c>
      <c r="G123" s="309"/>
      <c r="H123" s="308" t="s">
        <v>55</v>
      </c>
      <c r="I123" s="308" t="s">
        <v>58</v>
      </c>
      <c r="J123" s="308" t="s">
        <v>599</v>
      </c>
      <c r="K123" s="334"/>
    </row>
    <row r="124" ht="17.25" customHeight="1">
      <c r="B124" s="333"/>
      <c r="C124" s="310" t="s">
        <v>600</v>
      </c>
      <c r="D124" s="310"/>
      <c r="E124" s="310"/>
      <c r="F124" s="311" t="s">
        <v>601</v>
      </c>
      <c r="G124" s="312"/>
      <c r="H124" s="310"/>
      <c r="I124" s="310"/>
      <c r="J124" s="310" t="s">
        <v>602</v>
      </c>
      <c r="K124" s="334"/>
    </row>
    <row r="125" ht="5.25" customHeight="1">
      <c r="B125" s="335"/>
      <c r="C125" s="313"/>
      <c r="D125" s="313"/>
      <c r="E125" s="313"/>
      <c r="F125" s="313"/>
      <c r="G125" s="293"/>
      <c r="H125" s="313"/>
      <c r="I125" s="313"/>
      <c r="J125" s="313"/>
      <c r="K125" s="336"/>
    </row>
    <row r="126" ht="15" customHeight="1">
      <c r="B126" s="335"/>
      <c r="C126" s="293" t="s">
        <v>606</v>
      </c>
      <c r="D126" s="313"/>
      <c r="E126" s="313"/>
      <c r="F126" s="315" t="s">
        <v>603</v>
      </c>
      <c r="G126" s="293"/>
      <c r="H126" s="293" t="s">
        <v>643</v>
      </c>
      <c r="I126" s="293" t="s">
        <v>605</v>
      </c>
      <c r="J126" s="293">
        <v>120</v>
      </c>
      <c r="K126" s="337"/>
    </row>
    <row r="127" ht="15" customHeight="1">
      <c r="B127" s="335"/>
      <c r="C127" s="293" t="s">
        <v>652</v>
      </c>
      <c r="D127" s="293"/>
      <c r="E127" s="293"/>
      <c r="F127" s="315" t="s">
        <v>603</v>
      </c>
      <c r="G127" s="293"/>
      <c r="H127" s="293" t="s">
        <v>653</v>
      </c>
      <c r="I127" s="293" t="s">
        <v>605</v>
      </c>
      <c r="J127" s="293" t="s">
        <v>654</v>
      </c>
      <c r="K127" s="337"/>
    </row>
    <row r="128" ht="15" customHeight="1">
      <c r="B128" s="335"/>
      <c r="C128" s="293" t="s">
        <v>551</v>
      </c>
      <c r="D128" s="293"/>
      <c r="E128" s="293"/>
      <c r="F128" s="315" t="s">
        <v>603</v>
      </c>
      <c r="G128" s="293"/>
      <c r="H128" s="293" t="s">
        <v>655</v>
      </c>
      <c r="I128" s="293" t="s">
        <v>605</v>
      </c>
      <c r="J128" s="293" t="s">
        <v>654</v>
      </c>
      <c r="K128" s="337"/>
    </row>
    <row r="129" ht="15" customHeight="1">
      <c r="B129" s="335"/>
      <c r="C129" s="293" t="s">
        <v>614</v>
      </c>
      <c r="D129" s="293"/>
      <c r="E129" s="293"/>
      <c r="F129" s="315" t="s">
        <v>609</v>
      </c>
      <c r="G129" s="293"/>
      <c r="H129" s="293" t="s">
        <v>615</v>
      </c>
      <c r="I129" s="293" t="s">
        <v>605</v>
      </c>
      <c r="J129" s="293">
        <v>15</v>
      </c>
      <c r="K129" s="337"/>
    </row>
    <row r="130" ht="15" customHeight="1">
      <c r="B130" s="335"/>
      <c r="C130" s="317" t="s">
        <v>616</v>
      </c>
      <c r="D130" s="317"/>
      <c r="E130" s="317"/>
      <c r="F130" s="318" t="s">
        <v>609</v>
      </c>
      <c r="G130" s="317"/>
      <c r="H130" s="317" t="s">
        <v>617</v>
      </c>
      <c r="I130" s="317" t="s">
        <v>605</v>
      </c>
      <c r="J130" s="317">
        <v>15</v>
      </c>
      <c r="K130" s="337"/>
    </row>
    <row r="131" ht="15" customHeight="1">
      <c r="B131" s="335"/>
      <c r="C131" s="317" t="s">
        <v>618</v>
      </c>
      <c r="D131" s="317"/>
      <c r="E131" s="317"/>
      <c r="F131" s="318" t="s">
        <v>609</v>
      </c>
      <c r="G131" s="317"/>
      <c r="H131" s="317" t="s">
        <v>619</v>
      </c>
      <c r="I131" s="317" t="s">
        <v>605</v>
      </c>
      <c r="J131" s="317">
        <v>20</v>
      </c>
      <c r="K131" s="337"/>
    </row>
    <row r="132" ht="15" customHeight="1">
      <c r="B132" s="335"/>
      <c r="C132" s="317" t="s">
        <v>620</v>
      </c>
      <c r="D132" s="317"/>
      <c r="E132" s="317"/>
      <c r="F132" s="318" t="s">
        <v>609</v>
      </c>
      <c r="G132" s="317"/>
      <c r="H132" s="317" t="s">
        <v>621</v>
      </c>
      <c r="I132" s="317" t="s">
        <v>605</v>
      </c>
      <c r="J132" s="317">
        <v>20</v>
      </c>
      <c r="K132" s="337"/>
    </row>
    <row r="133" ht="15" customHeight="1">
      <c r="B133" s="335"/>
      <c r="C133" s="293" t="s">
        <v>608</v>
      </c>
      <c r="D133" s="293"/>
      <c r="E133" s="293"/>
      <c r="F133" s="315" t="s">
        <v>609</v>
      </c>
      <c r="G133" s="293"/>
      <c r="H133" s="293" t="s">
        <v>643</v>
      </c>
      <c r="I133" s="293" t="s">
        <v>605</v>
      </c>
      <c r="J133" s="293">
        <v>50</v>
      </c>
      <c r="K133" s="337"/>
    </row>
    <row r="134" ht="15" customHeight="1">
      <c r="B134" s="335"/>
      <c r="C134" s="293" t="s">
        <v>622</v>
      </c>
      <c r="D134" s="293"/>
      <c r="E134" s="293"/>
      <c r="F134" s="315" t="s">
        <v>609</v>
      </c>
      <c r="G134" s="293"/>
      <c r="H134" s="293" t="s">
        <v>643</v>
      </c>
      <c r="I134" s="293" t="s">
        <v>605</v>
      </c>
      <c r="J134" s="293">
        <v>50</v>
      </c>
      <c r="K134" s="337"/>
    </row>
    <row r="135" ht="15" customHeight="1">
      <c r="B135" s="335"/>
      <c r="C135" s="293" t="s">
        <v>628</v>
      </c>
      <c r="D135" s="293"/>
      <c r="E135" s="293"/>
      <c r="F135" s="315" t="s">
        <v>609</v>
      </c>
      <c r="G135" s="293"/>
      <c r="H135" s="293" t="s">
        <v>643</v>
      </c>
      <c r="I135" s="293" t="s">
        <v>605</v>
      </c>
      <c r="J135" s="293">
        <v>50</v>
      </c>
      <c r="K135" s="337"/>
    </row>
    <row r="136" ht="15" customHeight="1">
      <c r="B136" s="335"/>
      <c r="C136" s="293" t="s">
        <v>630</v>
      </c>
      <c r="D136" s="293"/>
      <c r="E136" s="293"/>
      <c r="F136" s="315" t="s">
        <v>609</v>
      </c>
      <c r="G136" s="293"/>
      <c r="H136" s="293" t="s">
        <v>643</v>
      </c>
      <c r="I136" s="293" t="s">
        <v>605</v>
      </c>
      <c r="J136" s="293">
        <v>50</v>
      </c>
      <c r="K136" s="337"/>
    </row>
    <row r="137" ht="15" customHeight="1">
      <c r="B137" s="335"/>
      <c r="C137" s="293" t="s">
        <v>631</v>
      </c>
      <c r="D137" s="293"/>
      <c r="E137" s="293"/>
      <c r="F137" s="315" t="s">
        <v>609</v>
      </c>
      <c r="G137" s="293"/>
      <c r="H137" s="293" t="s">
        <v>656</v>
      </c>
      <c r="I137" s="293" t="s">
        <v>605</v>
      </c>
      <c r="J137" s="293">
        <v>255</v>
      </c>
      <c r="K137" s="337"/>
    </row>
    <row r="138" ht="15" customHeight="1">
      <c r="B138" s="335"/>
      <c r="C138" s="293" t="s">
        <v>633</v>
      </c>
      <c r="D138" s="293"/>
      <c r="E138" s="293"/>
      <c r="F138" s="315" t="s">
        <v>603</v>
      </c>
      <c r="G138" s="293"/>
      <c r="H138" s="293" t="s">
        <v>657</v>
      </c>
      <c r="I138" s="293" t="s">
        <v>635</v>
      </c>
      <c r="J138" s="293"/>
      <c r="K138" s="337"/>
    </row>
    <row r="139" ht="15" customHeight="1">
      <c r="B139" s="335"/>
      <c r="C139" s="293" t="s">
        <v>636</v>
      </c>
      <c r="D139" s="293"/>
      <c r="E139" s="293"/>
      <c r="F139" s="315" t="s">
        <v>603</v>
      </c>
      <c r="G139" s="293"/>
      <c r="H139" s="293" t="s">
        <v>658</v>
      </c>
      <c r="I139" s="293" t="s">
        <v>638</v>
      </c>
      <c r="J139" s="293"/>
      <c r="K139" s="337"/>
    </row>
    <row r="140" ht="15" customHeight="1">
      <c r="B140" s="335"/>
      <c r="C140" s="293" t="s">
        <v>639</v>
      </c>
      <c r="D140" s="293"/>
      <c r="E140" s="293"/>
      <c r="F140" s="315" t="s">
        <v>603</v>
      </c>
      <c r="G140" s="293"/>
      <c r="H140" s="293" t="s">
        <v>639</v>
      </c>
      <c r="I140" s="293" t="s">
        <v>638</v>
      </c>
      <c r="J140" s="293"/>
      <c r="K140" s="337"/>
    </row>
    <row r="141" ht="15" customHeight="1">
      <c r="B141" s="335"/>
      <c r="C141" s="293" t="s">
        <v>39</v>
      </c>
      <c r="D141" s="293"/>
      <c r="E141" s="293"/>
      <c r="F141" s="315" t="s">
        <v>603</v>
      </c>
      <c r="G141" s="293"/>
      <c r="H141" s="293" t="s">
        <v>659</v>
      </c>
      <c r="I141" s="293" t="s">
        <v>638</v>
      </c>
      <c r="J141" s="293"/>
      <c r="K141" s="337"/>
    </row>
    <row r="142" ht="15" customHeight="1">
      <c r="B142" s="335"/>
      <c r="C142" s="293" t="s">
        <v>660</v>
      </c>
      <c r="D142" s="293"/>
      <c r="E142" s="293"/>
      <c r="F142" s="315" t="s">
        <v>603</v>
      </c>
      <c r="G142" s="293"/>
      <c r="H142" s="293" t="s">
        <v>661</v>
      </c>
      <c r="I142" s="293" t="s">
        <v>638</v>
      </c>
      <c r="J142" s="293"/>
      <c r="K142" s="337"/>
    </row>
    <row r="143" ht="15" customHeight="1">
      <c r="B143" s="338"/>
      <c r="C143" s="339"/>
      <c r="D143" s="339"/>
      <c r="E143" s="339"/>
      <c r="F143" s="339"/>
      <c r="G143" s="339"/>
      <c r="H143" s="339"/>
      <c r="I143" s="339"/>
      <c r="J143" s="339"/>
      <c r="K143" s="340"/>
    </row>
    <row r="144" ht="18.75" customHeight="1">
      <c r="B144" s="290"/>
      <c r="C144" s="290"/>
      <c r="D144" s="290"/>
      <c r="E144" s="290"/>
      <c r="F144" s="327"/>
      <c r="G144" s="290"/>
      <c r="H144" s="290"/>
      <c r="I144" s="290"/>
      <c r="J144" s="290"/>
      <c r="K144" s="290"/>
    </row>
    <row r="145" ht="18.75" customHeight="1">
      <c r="B145" s="301"/>
      <c r="C145" s="301"/>
      <c r="D145" s="301"/>
      <c r="E145" s="301"/>
      <c r="F145" s="301"/>
      <c r="G145" s="301"/>
      <c r="H145" s="301"/>
      <c r="I145" s="301"/>
      <c r="J145" s="301"/>
      <c r="K145" s="301"/>
    </row>
    <row r="146" ht="7.5" customHeight="1">
      <c r="B146" s="302"/>
      <c r="C146" s="303"/>
      <c r="D146" s="303"/>
      <c r="E146" s="303"/>
      <c r="F146" s="303"/>
      <c r="G146" s="303"/>
      <c r="H146" s="303"/>
      <c r="I146" s="303"/>
      <c r="J146" s="303"/>
      <c r="K146" s="304"/>
    </row>
    <row r="147" ht="45" customHeight="1">
      <c r="B147" s="305"/>
      <c r="C147" s="306" t="s">
        <v>662</v>
      </c>
      <c r="D147" s="306"/>
      <c r="E147" s="306"/>
      <c r="F147" s="306"/>
      <c r="G147" s="306"/>
      <c r="H147" s="306"/>
      <c r="I147" s="306"/>
      <c r="J147" s="306"/>
      <c r="K147" s="307"/>
    </row>
    <row r="148" ht="17.25" customHeight="1">
      <c r="B148" s="305"/>
      <c r="C148" s="308" t="s">
        <v>597</v>
      </c>
      <c r="D148" s="308"/>
      <c r="E148" s="308"/>
      <c r="F148" s="308" t="s">
        <v>598</v>
      </c>
      <c r="G148" s="309"/>
      <c r="H148" s="308" t="s">
        <v>55</v>
      </c>
      <c r="I148" s="308" t="s">
        <v>58</v>
      </c>
      <c r="J148" s="308" t="s">
        <v>599</v>
      </c>
      <c r="K148" s="307"/>
    </row>
    <row r="149" ht="17.25" customHeight="1">
      <c r="B149" s="305"/>
      <c r="C149" s="310" t="s">
        <v>600</v>
      </c>
      <c r="D149" s="310"/>
      <c r="E149" s="310"/>
      <c r="F149" s="311" t="s">
        <v>601</v>
      </c>
      <c r="G149" s="312"/>
      <c r="H149" s="310"/>
      <c r="I149" s="310"/>
      <c r="J149" s="310" t="s">
        <v>602</v>
      </c>
      <c r="K149" s="307"/>
    </row>
    <row r="150" ht="5.25" customHeight="1">
      <c r="B150" s="316"/>
      <c r="C150" s="313"/>
      <c r="D150" s="313"/>
      <c r="E150" s="313"/>
      <c r="F150" s="313"/>
      <c r="G150" s="314"/>
      <c r="H150" s="313"/>
      <c r="I150" s="313"/>
      <c r="J150" s="313"/>
      <c r="K150" s="337"/>
    </row>
    <row r="151" ht="15" customHeight="1">
      <c r="B151" s="316"/>
      <c r="C151" s="341" t="s">
        <v>606</v>
      </c>
      <c r="D151" s="293"/>
      <c r="E151" s="293"/>
      <c r="F151" s="342" t="s">
        <v>603</v>
      </c>
      <c r="G151" s="293"/>
      <c r="H151" s="341" t="s">
        <v>643</v>
      </c>
      <c r="I151" s="341" t="s">
        <v>605</v>
      </c>
      <c r="J151" s="341">
        <v>120</v>
      </c>
      <c r="K151" s="337"/>
    </row>
    <row r="152" ht="15" customHeight="1">
      <c r="B152" s="316"/>
      <c r="C152" s="341" t="s">
        <v>652</v>
      </c>
      <c r="D152" s="293"/>
      <c r="E152" s="293"/>
      <c r="F152" s="342" t="s">
        <v>603</v>
      </c>
      <c r="G152" s="293"/>
      <c r="H152" s="341" t="s">
        <v>663</v>
      </c>
      <c r="I152" s="341" t="s">
        <v>605</v>
      </c>
      <c r="J152" s="341" t="s">
        <v>654</v>
      </c>
      <c r="K152" s="337"/>
    </row>
    <row r="153" ht="15" customHeight="1">
      <c r="B153" s="316"/>
      <c r="C153" s="341" t="s">
        <v>551</v>
      </c>
      <c r="D153" s="293"/>
      <c r="E153" s="293"/>
      <c r="F153" s="342" t="s">
        <v>603</v>
      </c>
      <c r="G153" s="293"/>
      <c r="H153" s="341" t="s">
        <v>664</v>
      </c>
      <c r="I153" s="341" t="s">
        <v>605</v>
      </c>
      <c r="J153" s="341" t="s">
        <v>654</v>
      </c>
      <c r="K153" s="337"/>
    </row>
    <row r="154" ht="15" customHeight="1">
      <c r="B154" s="316"/>
      <c r="C154" s="341" t="s">
        <v>608</v>
      </c>
      <c r="D154" s="293"/>
      <c r="E154" s="293"/>
      <c r="F154" s="342" t="s">
        <v>609</v>
      </c>
      <c r="G154" s="293"/>
      <c r="H154" s="341" t="s">
        <v>643</v>
      </c>
      <c r="I154" s="341" t="s">
        <v>605</v>
      </c>
      <c r="J154" s="341">
        <v>50</v>
      </c>
      <c r="K154" s="337"/>
    </row>
    <row r="155" ht="15" customHeight="1">
      <c r="B155" s="316"/>
      <c r="C155" s="341" t="s">
        <v>611</v>
      </c>
      <c r="D155" s="293"/>
      <c r="E155" s="293"/>
      <c r="F155" s="342" t="s">
        <v>603</v>
      </c>
      <c r="G155" s="293"/>
      <c r="H155" s="341" t="s">
        <v>643</v>
      </c>
      <c r="I155" s="341" t="s">
        <v>613</v>
      </c>
      <c r="J155" s="341"/>
      <c r="K155" s="337"/>
    </row>
    <row r="156" ht="15" customHeight="1">
      <c r="B156" s="316"/>
      <c r="C156" s="341" t="s">
        <v>622</v>
      </c>
      <c r="D156" s="293"/>
      <c r="E156" s="293"/>
      <c r="F156" s="342" t="s">
        <v>609</v>
      </c>
      <c r="G156" s="293"/>
      <c r="H156" s="341" t="s">
        <v>643</v>
      </c>
      <c r="I156" s="341" t="s">
        <v>605</v>
      </c>
      <c r="J156" s="341">
        <v>50</v>
      </c>
      <c r="K156" s="337"/>
    </row>
    <row r="157" ht="15" customHeight="1">
      <c r="B157" s="316"/>
      <c r="C157" s="341" t="s">
        <v>630</v>
      </c>
      <c r="D157" s="293"/>
      <c r="E157" s="293"/>
      <c r="F157" s="342" t="s">
        <v>609</v>
      </c>
      <c r="G157" s="293"/>
      <c r="H157" s="341" t="s">
        <v>643</v>
      </c>
      <c r="I157" s="341" t="s">
        <v>605</v>
      </c>
      <c r="J157" s="341">
        <v>50</v>
      </c>
      <c r="K157" s="337"/>
    </row>
    <row r="158" ht="15" customHeight="1">
      <c r="B158" s="316"/>
      <c r="C158" s="341" t="s">
        <v>628</v>
      </c>
      <c r="D158" s="293"/>
      <c r="E158" s="293"/>
      <c r="F158" s="342" t="s">
        <v>609</v>
      </c>
      <c r="G158" s="293"/>
      <c r="H158" s="341" t="s">
        <v>643</v>
      </c>
      <c r="I158" s="341" t="s">
        <v>605</v>
      </c>
      <c r="J158" s="341">
        <v>50</v>
      </c>
      <c r="K158" s="337"/>
    </row>
    <row r="159" ht="15" customHeight="1">
      <c r="B159" s="316"/>
      <c r="C159" s="341" t="s">
        <v>83</v>
      </c>
      <c r="D159" s="293"/>
      <c r="E159" s="293"/>
      <c r="F159" s="342" t="s">
        <v>603</v>
      </c>
      <c r="G159" s="293"/>
      <c r="H159" s="341" t="s">
        <v>665</v>
      </c>
      <c r="I159" s="341" t="s">
        <v>605</v>
      </c>
      <c r="J159" s="341" t="s">
        <v>666</v>
      </c>
      <c r="K159" s="337"/>
    </row>
    <row r="160" ht="15" customHeight="1">
      <c r="B160" s="316"/>
      <c r="C160" s="341" t="s">
        <v>667</v>
      </c>
      <c r="D160" s="293"/>
      <c r="E160" s="293"/>
      <c r="F160" s="342" t="s">
        <v>603</v>
      </c>
      <c r="G160" s="293"/>
      <c r="H160" s="341" t="s">
        <v>668</v>
      </c>
      <c r="I160" s="341" t="s">
        <v>638</v>
      </c>
      <c r="J160" s="341"/>
      <c r="K160" s="337"/>
    </row>
    <row r="161" ht="15" customHeight="1">
      <c r="B161" s="343"/>
      <c r="C161" s="325"/>
      <c r="D161" s="325"/>
      <c r="E161" s="325"/>
      <c r="F161" s="325"/>
      <c r="G161" s="325"/>
      <c r="H161" s="325"/>
      <c r="I161" s="325"/>
      <c r="J161" s="325"/>
      <c r="K161" s="344"/>
    </row>
    <row r="162" ht="18.75" customHeight="1">
      <c r="B162" s="290"/>
      <c r="C162" s="293"/>
      <c r="D162" s="293"/>
      <c r="E162" s="293"/>
      <c r="F162" s="315"/>
      <c r="G162" s="293"/>
      <c r="H162" s="293"/>
      <c r="I162" s="293"/>
      <c r="J162" s="293"/>
      <c r="K162" s="290"/>
    </row>
    <row r="163" ht="18.75" customHeight="1">
      <c r="B163" s="301"/>
      <c r="C163" s="301"/>
      <c r="D163" s="301"/>
      <c r="E163" s="301"/>
      <c r="F163" s="301"/>
      <c r="G163" s="301"/>
      <c r="H163" s="301"/>
      <c r="I163" s="301"/>
      <c r="J163" s="301"/>
      <c r="K163" s="301"/>
    </row>
    <row r="164" ht="7.5" customHeight="1">
      <c r="B164" s="280"/>
      <c r="C164" s="281"/>
      <c r="D164" s="281"/>
      <c r="E164" s="281"/>
      <c r="F164" s="281"/>
      <c r="G164" s="281"/>
      <c r="H164" s="281"/>
      <c r="I164" s="281"/>
      <c r="J164" s="281"/>
      <c r="K164" s="282"/>
    </row>
    <row r="165" ht="45" customHeight="1">
      <c r="B165" s="283"/>
      <c r="C165" s="284" t="s">
        <v>669</v>
      </c>
      <c r="D165" s="284"/>
      <c r="E165" s="284"/>
      <c r="F165" s="284"/>
      <c r="G165" s="284"/>
      <c r="H165" s="284"/>
      <c r="I165" s="284"/>
      <c r="J165" s="284"/>
      <c r="K165" s="285"/>
    </row>
    <row r="166" ht="17.25" customHeight="1">
      <c r="B166" s="283"/>
      <c r="C166" s="308" t="s">
        <v>597</v>
      </c>
      <c r="D166" s="308"/>
      <c r="E166" s="308"/>
      <c r="F166" s="308" t="s">
        <v>598</v>
      </c>
      <c r="G166" s="345"/>
      <c r="H166" s="346" t="s">
        <v>55</v>
      </c>
      <c r="I166" s="346" t="s">
        <v>58</v>
      </c>
      <c r="J166" s="308" t="s">
        <v>599</v>
      </c>
      <c r="K166" s="285"/>
    </row>
    <row r="167" ht="17.25" customHeight="1">
      <c r="B167" s="286"/>
      <c r="C167" s="310" t="s">
        <v>600</v>
      </c>
      <c r="D167" s="310"/>
      <c r="E167" s="310"/>
      <c r="F167" s="311" t="s">
        <v>601</v>
      </c>
      <c r="G167" s="347"/>
      <c r="H167" s="348"/>
      <c r="I167" s="348"/>
      <c r="J167" s="310" t="s">
        <v>602</v>
      </c>
      <c r="K167" s="288"/>
    </row>
    <row r="168" ht="5.25" customHeight="1">
      <c r="B168" s="316"/>
      <c r="C168" s="313"/>
      <c r="D168" s="313"/>
      <c r="E168" s="313"/>
      <c r="F168" s="313"/>
      <c r="G168" s="314"/>
      <c r="H168" s="313"/>
      <c r="I168" s="313"/>
      <c r="J168" s="313"/>
      <c r="K168" s="337"/>
    </row>
    <row r="169" ht="15" customHeight="1">
      <c r="B169" s="316"/>
      <c r="C169" s="293" t="s">
        <v>606</v>
      </c>
      <c r="D169" s="293"/>
      <c r="E169" s="293"/>
      <c r="F169" s="315" t="s">
        <v>603</v>
      </c>
      <c r="G169" s="293"/>
      <c r="H169" s="293" t="s">
        <v>643</v>
      </c>
      <c r="I169" s="293" t="s">
        <v>605</v>
      </c>
      <c r="J169" s="293">
        <v>120</v>
      </c>
      <c r="K169" s="337"/>
    </row>
    <row r="170" ht="15" customHeight="1">
      <c r="B170" s="316"/>
      <c r="C170" s="293" t="s">
        <v>652</v>
      </c>
      <c r="D170" s="293"/>
      <c r="E170" s="293"/>
      <c r="F170" s="315" t="s">
        <v>603</v>
      </c>
      <c r="G170" s="293"/>
      <c r="H170" s="293" t="s">
        <v>653</v>
      </c>
      <c r="I170" s="293" t="s">
        <v>605</v>
      </c>
      <c r="J170" s="293" t="s">
        <v>654</v>
      </c>
      <c r="K170" s="337"/>
    </row>
    <row r="171" ht="15" customHeight="1">
      <c r="B171" s="316"/>
      <c r="C171" s="293" t="s">
        <v>551</v>
      </c>
      <c r="D171" s="293"/>
      <c r="E171" s="293"/>
      <c r="F171" s="315" t="s">
        <v>603</v>
      </c>
      <c r="G171" s="293"/>
      <c r="H171" s="293" t="s">
        <v>670</v>
      </c>
      <c r="I171" s="293" t="s">
        <v>605</v>
      </c>
      <c r="J171" s="293" t="s">
        <v>654</v>
      </c>
      <c r="K171" s="337"/>
    </row>
    <row r="172" ht="15" customHeight="1">
      <c r="B172" s="316"/>
      <c r="C172" s="293" t="s">
        <v>608</v>
      </c>
      <c r="D172" s="293"/>
      <c r="E172" s="293"/>
      <c r="F172" s="315" t="s">
        <v>609</v>
      </c>
      <c r="G172" s="293"/>
      <c r="H172" s="293" t="s">
        <v>670</v>
      </c>
      <c r="I172" s="293" t="s">
        <v>605</v>
      </c>
      <c r="J172" s="293">
        <v>50</v>
      </c>
      <c r="K172" s="337"/>
    </row>
    <row r="173" ht="15" customHeight="1">
      <c r="B173" s="316"/>
      <c r="C173" s="293" t="s">
        <v>611</v>
      </c>
      <c r="D173" s="293"/>
      <c r="E173" s="293"/>
      <c r="F173" s="315" t="s">
        <v>603</v>
      </c>
      <c r="G173" s="293"/>
      <c r="H173" s="293" t="s">
        <v>670</v>
      </c>
      <c r="I173" s="293" t="s">
        <v>613</v>
      </c>
      <c r="J173" s="293"/>
      <c r="K173" s="337"/>
    </row>
    <row r="174" ht="15" customHeight="1">
      <c r="B174" s="316"/>
      <c r="C174" s="293" t="s">
        <v>622</v>
      </c>
      <c r="D174" s="293"/>
      <c r="E174" s="293"/>
      <c r="F174" s="315" t="s">
        <v>609</v>
      </c>
      <c r="G174" s="293"/>
      <c r="H174" s="293" t="s">
        <v>670</v>
      </c>
      <c r="I174" s="293" t="s">
        <v>605</v>
      </c>
      <c r="J174" s="293">
        <v>50</v>
      </c>
      <c r="K174" s="337"/>
    </row>
    <row r="175" ht="15" customHeight="1">
      <c r="B175" s="316"/>
      <c r="C175" s="293" t="s">
        <v>630</v>
      </c>
      <c r="D175" s="293"/>
      <c r="E175" s="293"/>
      <c r="F175" s="315" t="s">
        <v>609</v>
      </c>
      <c r="G175" s="293"/>
      <c r="H175" s="293" t="s">
        <v>670</v>
      </c>
      <c r="I175" s="293" t="s">
        <v>605</v>
      </c>
      <c r="J175" s="293">
        <v>50</v>
      </c>
      <c r="K175" s="337"/>
    </row>
    <row r="176" ht="15" customHeight="1">
      <c r="B176" s="316"/>
      <c r="C176" s="293" t="s">
        <v>628</v>
      </c>
      <c r="D176" s="293"/>
      <c r="E176" s="293"/>
      <c r="F176" s="315" t="s">
        <v>609</v>
      </c>
      <c r="G176" s="293"/>
      <c r="H176" s="293" t="s">
        <v>670</v>
      </c>
      <c r="I176" s="293" t="s">
        <v>605</v>
      </c>
      <c r="J176" s="293">
        <v>50</v>
      </c>
      <c r="K176" s="337"/>
    </row>
    <row r="177" ht="15" customHeight="1">
      <c r="B177" s="316"/>
      <c r="C177" s="293" t="s">
        <v>104</v>
      </c>
      <c r="D177" s="293"/>
      <c r="E177" s="293"/>
      <c r="F177" s="315" t="s">
        <v>603</v>
      </c>
      <c r="G177" s="293"/>
      <c r="H177" s="293" t="s">
        <v>671</v>
      </c>
      <c r="I177" s="293" t="s">
        <v>672</v>
      </c>
      <c r="J177" s="293"/>
      <c r="K177" s="337"/>
    </row>
    <row r="178" ht="15" customHeight="1">
      <c r="B178" s="316"/>
      <c r="C178" s="293" t="s">
        <v>58</v>
      </c>
      <c r="D178" s="293"/>
      <c r="E178" s="293"/>
      <c r="F178" s="315" t="s">
        <v>603</v>
      </c>
      <c r="G178" s="293"/>
      <c r="H178" s="293" t="s">
        <v>673</v>
      </c>
      <c r="I178" s="293" t="s">
        <v>674</v>
      </c>
      <c r="J178" s="293">
        <v>1</v>
      </c>
      <c r="K178" s="337"/>
    </row>
    <row r="179" ht="15" customHeight="1">
      <c r="B179" s="316"/>
      <c r="C179" s="293" t="s">
        <v>54</v>
      </c>
      <c r="D179" s="293"/>
      <c r="E179" s="293"/>
      <c r="F179" s="315" t="s">
        <v>603</v>
      </c>
      <c r="G179" s="293"/>
      <c r="H179" s="293" t="s">
        <v>675</v>
      </c>
      <c r="I179" s="293" t="s">
        <v>605</v>
      </c>
      <c r="J179" s="293">
        <v>20</v>
      </c>
      <c r="K179" s="337"/>
    </row>
    <row r="180" ht="15" customHeight="1">
      <c r="B180" s="316"/>
      <c r="C180" s="293" t="s">
        <v>55</v>
      </c>
      <c r="D180" s="293"/>
      <c r="E180" s="293"/>
      <c r="F180" s="315" t="s">
        <v>603</v>
      </c>
      <c r="G180" s="293"/>
      <c r="H180" s="293" t="s">
        <v>676</v>
      </c>
      <c r="I180" s="293" t="s">
        <v>605</v>
      </c>
      <c r="J180" s="293">
        <v>255</v>
      </c>
      <c r="K180" s="337"/>
    </row>
    <row r="181" ht="15" customHeight="1">
      <c r="B181" s="316"/>
      <c r="C181" s="293" t="s">
        <v>105</v>
      </c>
      <c r="D181" s="293"/>
      <c r="E181" s="293"/>
      <c r="F181" s="315" t="s">
        <v>603</v>
      </c>
      <c r="G181" s="293"/>
      <c r="H181" s="293" t="s">
        <v>567</v>
      </c>
      <c r="I181" s="293" t="s">
        <v>605</v>
      </c>
      <c r="J181" s="293">
        <v>10</v>
      </c>
      <c r="K181" s="337"/>
    </row>
    <row r="182" ht="15" customHeight="1">
      <c r="B182" s="316"/>
      <c r="C182" s="293" t="s">
        <v>106</v>
      </c>
      <c r="D182" s="293"/>
      <c r="E182" s="293"/>
      <c r="F182" s="315" t="s">
        <v>603</v>
      </c>
      <c r="G182" s="293"/>
      <c r="H182" s="293" t="s">
        <v>677</v>
      </c>
      <c r="I182" s="293" t="s">
        <v>638</v>
      </c>
      <c r="J182" s="293"/>
      <c r="K182" s="337"/>
    </row>
    <row r="183" ht="15" customHeight="1">
      <c r="B183" s="316"/>
      <c r="C183" s="293" t="s">
        <v>678</v>
      </c>
      <c r="D183" s="293"/>
      <c r="E183" s="293"/>
      <c r="F183" s="315" t="s">
        <v>603</v>
      </c>
      <c r="G183" s="293"/>
      <c r="H183" s="293" t="s">
        <v>679</v>
      </c>
      <c r="I183" s="293" t="s">
        <v>638</v>
      </c>
      <c r="J183" s="293"/>
      <c r="K183" s="337"/>
    </row>
    <row r="184" ht="15" customHeight="1">
      <c r="B184" s="316"/>
      <c r="C184" s="293" t="s">
        <v>667</v>
      </c>
      <c r="D184" s="293"/>
      <c r="E184" s="293"/>
      <c r="F184" s="315" t="s">
        <v>603</v>
      </c>
      <c r="G184" s="293"/>
      <c r="H184" s="293" t="s">
        <v>680</v>
      </c>
      <c r="I184" s="293" t="s">
        <v>638</v>
      </c>
      <c r="J184" s="293"/>
      <c r="K184" s="337"/>
    </row>
    <row r="185" ht="15" customHeight="1">
      <c r="B185" s="316"/>
      <c r="C185" s="293" t="s">
        <v>108</v>
      </c>
      <c r="D185" s="293"/>
      <c r="E185" s="293"/>
      <c r="F185" s="315" t="s">
        <v>609</v>
      </c>
      <c r="G185" s="293"/>
      <c r="H185" s="293" t="s">
        <v>681</v>
      </c>
      <c r="I185" s="293" t="s">
        <v>605</v>
      </c>
      <c r="J185" s="293">
        <v>50</v>
      </c>
      <c r="K185" s="337"/>
    </row>
    <row r="186" ht="15" customHeight="1">
      <c r="B186" s="316"/>
      <c r="C186" s="293" t="s">
        <v>682</v>
      </c>
      <c r="D186" s="293"/>
      <c r="E186" s="293"/>
      <c r="F186" s="315" t="s">
        <v>609</v>
      </c>
      <c r="G186" s="293"/>
      <c r="H186" s="293" t="s">
        <v>683</v>
      </c>
      <c r="I186" s="293" t="s">
        <v>684</v>
      </c>
      <c r="J186" s="293"/>
      <c r="K186" s="337"/>
    </row>
    <row r="187" ht="15" customHeight="1">
      <c r="B187" s="316"/>
      <c r="C187" s="293" t="s">
        <v>685</v>
      </c>
      <c r="D187" s="293"/>
      <c r="E187" s="293"/>
      <c r="F187" s="315" t="s">
        <v>609</v>
      </c>
      <c r="G187" s="293"/>
      <c r="H187" s="293" t="s">
        <v>686</v>
      </c>
      <c r="I187" s="293" t="s">
        <v>684</v>
      </c>
      <c r="J187" s="293"/>
      <c r="K187" s="337"/>
    </row>
    <row r="188" ht="15" customHeight="1">
      <c r="B188" s="316"/>
      <c r="C188" s="293" t="s">
        <v>687</v>
      </c>
      <c r="D188" s="293"/>
      <c r="E188" s="293"/>
      <c r="F188" s="315" t="s">
        <v>609</v>
      </c>
      <c r="G188" s="293"/>
      <c r="H188" s="293" t="s">
        <v>688</v>
      </c>
      <c r="I188" s="293" t="s">
        <v>684</v>
      </c>
      <c r="J188" s="293"/>
      <c r="K188" s="337"/>
    </row>
    <row r="189" ht="15" customHeight="1">
      <c r="B189" s="316"/>
      <c r="C189" s="349" t="s">
        <v>689</v>
      </c>
      <c r="D189" s="293"/>
      <c r="E189" s="293"/>
      <c r="F189" s="315" t="s">
        <v>609</v>
      </c>
      <c r="G189" s="293"/>
      <c r="H189" s="293" t="s">
        <v>690</v>
      </c>
      <c r="I189" s="293" t="s">
        <v>691</v>
      </c>
      <c r="J189" s="350" t="s">
        <v>692</v>
      </c>
      <c r="K189" s="337"/>
    </row>
    <row r="190" ht="15" customHeight="1">
      <c r="B190" s="316"/>
      <c r="C190" s="300" t="s">
        <v>43</v>
      </c>
      <c r="D190" s="293"/>
      <c r="E190" s="293"/>
      <c r="F190" s="315" t="s">
        <v>603</v>
      </c>
      <c r="G190" s="293"/>
      <c r="H190" s="290" t="s">
        <v>693</v>
      </c>
      <c r="I190" s="293" t="s">
        <v>694</v>
      </c>
      <c r="J190" s="293"/>
      <c r="K190" s="337"/>
    </row>
    <row r="191" ht="15" customHeight="1">
      <c r="B191" s="316"/>
      <c r="C191" s="300" t="s">
        <v>695</v>
      </c>
      <c r="D191" s="293"/>
      <c r="E191" s="293"/>
      <c r="F191" s="315" t="s">
        <v>603</v>
      </c>
      <c r="G191" s="293"/>
      <c r="H191" s="293" t="s">
        <v>696</v>
      </c>
      <c r="I191" s="293" t="s">
        <v>638</v>
      </c>
      <c r="J191" s="293"/>
      <c r="K191" s="337"/>
    </row>
    <row r="192" ht="15" customHeight="1">
      <c r="B192" s="316"/>
      <c r="C192" s="300" t="s">
        <v>697</v>
      </c>
      <c r="D192" s="293"/>
      <c r="E192" s="293"/>
      <c r="F192" s="315" t="s">
        <v>603</v>
      </c>
      <c r="G192" s="293"/>
      <c r="H192" s="293" t="s">
        <v>698</v>
      </c>
      <c r="I192" s="293" t="s">
        <v>638</v>
      </c>
      <c r="J192" s="293"/>
      <c r="K192" s="337"/>
    </row>
    <row r="193" ht="15" customHeight="1">
      <c r="B193" s="316"/>
      <c r="C193" s="300" t="s">
        <v>699</v>
      </c>
      <c r="D193" s="293"/>
      <c r="E193" s="293"/>
      <c r="F193" s="315" t="s">
        <v>609</v>
      </c>
      <c r="G193" s="293"/>
      <c r="H193" s="293" t="s">
        <v>700</v>
      </c>
      <c r="I193" s="293" t="s">
        <v>638</v>
      </c>
      <c r="J193" s="293"/>
      <c r="K193" s="337"/>
    </row>
    <row r="194" ht="15" customHeight="1">
      <c r="B194" s="343"/>
      <c r="C194" s="351"/>
      <c r="D194" s="325"/>
      <c r="E194" s="325"/>
      <c r="F194" s="325"/>
      <c r="G194" s="325"/>
      <c r="H194" s="325"/>
      <c r="I194" s="325"/>
      <c r="J194" s="325"/>
      <c r="K194" s="344"/>
    </row>
    <row r="195" ht="18.75" customHeight="1">
      <c r="B195" s="290"/>
      <c r="C195" s="293"/>
      <c r="D195" s="293"/>
      <c r="E195" s="293"/>
      <c r="F195" s="315"/>
      <c r="G195" s="293"/>
      <c r="H195" s="293"/>
      <c r="I195" s="293"/>
      <c r="J195" s="293"/>
      <c r="K195" s="290"/>
    </row>
    <row r="196" ht="18.75" customHeight="1">
      <c r="B196" s="290"/>
      <c r="C196" s="293"/>
      <c r="D196" s="293"/>
      <c r="E196" s="293"/>
      <c r="F196" s="315"/>
      <c r="G196" s="293"/>
      <c r="H196" s="293"/>
      <c r="I196" s="293"/>
      <c r="J196" s="293"/>
      <c r="K196" s="290"/>
    </row>
    <row r="197" ht="18.75" customHeight="1">
      <c r="B197" s="301"/>
      <c r="C197" s="301"/>
      <c r="D197" s="301"/>
      <c r="E197" s="301"/>
      <c r="F197" s="301"/>
      <c r="G197" s="301"/>
      <c r="H197" s="301"/>
      <c r="I197" s="301"/>
      <c r="J197" s="301"/>
      <c r="K197" s="301"/>
    </row>
    <row r="198" ht="13.5">
      <c r="B198" s="280"/>
      <c r="C198" s="281"/>
      <c r="D198" s="281"/>
      <c r="E198" s="281"/>
      <c r="F198" s="281"/>
      <c r="G198" s="281"/>
      <c r="H198" s="281"/>
      <c r="I198" s="281"/>
      <c r="J198" s="281"/>
      <c r="K198" s="282"/>
    </row>
    <row r="199" ht="21">
      <c r="B199" s="283"/>
      <c r="C199" s="284" t="s">
        <v>701</v>
      </c>
      <c r="D199" s="284"/>
      <c r="E199" s="284"/>
      <c r="F199" s="284"/>
      <c r="G199" s="284"/>
      <c r="H199" s="284"/>
      <c r="I199" s="284"/>
      <c r="J199" s="284"/>
      <c r="K199" s="285"/>
    </row>
    <row r="200" ht="25.5" customHeight="1">
      <c r="B200" s="283"/>
      <c r="C200" s="352" t="s">
        <v>702</v>
      </c>
      <c r="D200" s="352"/>
      <c r="E200" s="352"/>
      <c r="F200" s="352" t="s">
        <v>703</v>
      </c>
      <c r="G200" s="353"/>
      <c r="H200" s="352" t="s">
        <v>704</v>
      </c>
      <c r="I200" s="352"/>
      <c r="J200" s="352"/>
      <c r="K200" s="285"/>
    </row>
    <row r="201" ht="5.25" customHeight="1">
      <c r="B201" s="316"/>
      <c r="C201" s="313"/>
      <c r="D201" s="313"/>
      <c r="E201" s="313"/>
      <c r="F201" s="313"/>
      <c r="G201" s="293"/>
      <c r="H201" s="313"/>
      <c r="I201" s="313"/>
      <c r="J201" s="313"/>
      <c r="K201" s="337"/>
    </row>
    <row r="202" ht="15" customHeight="1">
      <c r="B202" s="316"/>
      <c r="C202" s="293" t="s">
        <v>694</v>
      </c>
      <c r="D202" s="293"/>
      <c r="E202" s="293"/>
      <c r="F202" s="315" t="s">
        <v>44</v>
      </c>
      <c r="G202" s="293"/>
      <c r="H202" s="293" t="s">
        <v>705</v>
      </c>
      <c r="I202" s="293"/>
      <c r="J202" s="293"/>
      <c r="K202" s="337"/>
    </row>
    <row r="203" ht="15" customHeight="1">
      <c r="B203" s="316"/>
      <c r="C203" s="322"/>
      <c r="D203" s="293"/>
      <c r="E203" s="293"/>
      <c r="F203" s="315" t="s">
        <v>45</v>
      </c>
      <c r="G203" s="293"/>
      <c r="H203" s="293" t="s">
        <v>706</v>
      </c>
      <c r="I203" s="293"/>
      <c r="J203" s="293"/>
      <c r="K203" s="337"/>
    </row>
    <row r="204" ht="15" customHeight="1">
      <c r="B204" s="316"/>
      <c r="C204" s="322"/>
      <c r="D204" s="293"/>
      <c r="E204" s="293"/>
      <c r="F204" s="315" t="s">
        <v>48</v>
      </c>
      <c r="G204" s="293"/>
      <c r="H204" s="293" t="s">
        <v>707</v>
      </c>
      <c r="I204" s="293"/>
      <c r="J204" s="293"/>
      <c r="K204" s="337"/>
    </row>
    <row r="205" ht="15" customHeight="1">
      <c r="B205" s="316"/>
      <c r="C205" s="293"/>
      <c r="D205" s="293"/>
      <c r="E205" s="293"/>
      <c r="F205" s="315" t="s">
        <v>46</v>
      </c>
      <c r="G205" s="293"/>
      <c r="H205" s="293" t="s">
        <v>708</v>
      </c>
      <c r="I205" s="293"/>
      <c r="J205" s="293"/>
      <c r="K205" s="337"/>
    </row>
    <row r="206" ht="15" customHeight="1">
      <c r="B206" s="316"/>
      <c r="C206" s="293"/>
      <c r="D206" s="293"/>
      <c r="E206" s="293"/>
      <c r="F206" s="315" t="s">
        <v>47</v>
      </c>
      <c r="G206" s="293"/>
      <c r="H206" s="293" t="s">
        <v>709</v>
      </c>
      <c r="I206" s="293"/>
      <c r="J206" s="293"/>
      <c r="K206" s="337"/>
    </row>
    <row r="207" ht="15" customHeight="1">
      <c r="B207" s="316"/>
      <c r="C207" s="293"/>
      <c r="D207" s="293"/>
      <c r="E207" s="293"/>
      <c r="F207" s="315"/>
      <c r="G207" s="293"/>
      <c r="H207" s="293"/>
      <c r="I207" s="293"/>
      <c r="J207" s="293"/>
      <c r="K207" s="337"/>
    </row>
    <row r="208" ht="15" customHeight="1">
      <c r="B208" s="316"/>
      <c r="C208" s="293" t="s">
        <v>650</v>
      </c>
      <c r="D208" s="293"/>
      <c r="E208" s="293"/>
      <c r="F208" s="315" t="s">
        <v>77</v>
      </c>
      <c r="G208" s="293"/>
      <c r="H208" s="293" t="s">
        <v>710</v>
      </c>
      <c r="I208" s="293"/>
      <c r="J208" s="293"/>
      <c r="K208" s="337"/>
    </row>
    <row r="209" ht="15" customHeight="1">
      <c r="B209" s="316"/>
      <c r="C209" s="322"/>
      <c r="D209" s="293"/>
      <c r="E209" s="293"/>
      <c r="F209" s="315" t="s">
        <v>545</v>
      </c>
      <c r="G209" s="293"/>
      <c r="H209" s="293" t="s">
        <v>546</v>
      </c>
      <c r="I209" s="293"/>
      <c r="J209" s="293"/>
      <c r="K209" s="337"/>
    </row>
    <row r="210" ht="15" customHeight="1">
      <c r="B210" s="316"/>
      <c r="C210" s="293"/>
      <c r="D210" s="293"/>
      <c r="E210" s="293"/>
      <c r="F210" s="315" t="s">
        <v>543</v>
      </c>
      <c r="G210" s="293"/>
      <c r="H210" s="293" t="s">
        <v>711</v>
      </c>
      <c r="I210" s="293"/>
      <c r="J210" s="293"/>
      <c r="K210" s="337"/>
    </row>
    <row r="211" ht="15" customHeight="1">
      <c r="B211" s="354"/>
      <c r="C211" s="322"/>
      <c r="D211" s="322"/>
      <c r="E211" s="322"/>
      <c r="F211" s="315" t="s">
        <v>547</v>
      </c>
      <c r="G211" s="300"/>
      <c r="H211" s="341" t="s">
        <v>548</v>
      </c>
      <c r="I211" s="341"/>
      <c r="J211" s="341"/>
      <c r="K211" s="355"/>
    </row>
    <row r="212" ht="15" customHeight="1">
      <c r="B212" s="354"/>
      <c r="C212" s="322"/>
      <c r="D212" s="322"/>
      <c r="E212" s="322"/>
      <c r="F212" s="315" t="s">
        <v>549</v>
      </c>
      <c r="G212" s="300"/>
      <c r="H212" s="341" t="s">
        <v>712</v>
      </c>
      <c r="I212" s="341"/>
      <c r="J212" s="341"/>
      <c r="K212" s="355"/>
    </row>
    <row r="213" ht="15" customHeight="1">
      <c r="B213" s="354"/>
      <c r="C213" s="322"/>
      <c r="D213" s="322"/>
      <c r="E213" s="322"/>
      <c r="F213" s="356"/>
      <c r="G213" s="300"/>
      <c r="H213" s="357"/>
      <c r="I213" s="357"/>
      <c r="J213" s="357"/>
      <c r="K213" s="355"/>
    </row>
    <row r="214" ht="15" customHeight="1">
      <c r="B214" s="354"/>
      <c r="C214" s="293" t="s">
        <v>674</v>
      </c>
      <c r="D214" s="322"/>
      <c r="E214" s="322"/>
      <c r="F214" s="315">
        <v>1</v>
      </c>
      <c r="G214" s="300"/>
      <c r="H214" s="341" t="s">
        <v>713</v>
      </c>
      <c r="I214" s="341"/>
      <c r="J214" s="341"/>
      <c r="K214" s="355"/>
    </row>
    <row r="215" ht="15" customHeight="1">
      <c r="B215" s="354"/>
      <c r="C215" s="322"/>
      <c r="D215" s="322"/>
      <c r="E215" s="322"/>
      <c r="F215" s="315">
        <v>2</v>
      </c>
      <c r="G215" s="300"/>
      <c r="H215" s="341" t="s">
        <v>714</v>
      </c>
      <c r="I215" s="341"/>
      <c r="J215" s="341"/>
      <c r="K215" s="355"/>
    </row>
    <row r="216" ht="15" customHeight="1">
      <c r="B216" s="354"/>
      <c r="C216" s="322"/>
      <c r="D216" s="322"/>
      <c r="E216" s="322"/>
      <c r="F216" s="315">
        <v>3</v>
      </c>
      <c r="G216" s="300"/>
      <c r="H216" s="341" t="s">
        <v>715</v>
      </c>
      <c r="I216" s="341"/>
      <c r="J216" s="341"/>
      <c r="K216" s="355"/>
    </row>
    <row r="217" ht="15" customHeight="1">
      <c r="B217" s="354"/>
      <c r="C217" s="322"/>
      <c r="D217" s="322"/>
      <c r="E217" s="322"/>
      <c r="F217" s="315">
        <v>4</v>
      </c>
      <c r="G217" s="300"/>
      <c r="H217" s="341" t="s">
        <v>716</v>
      </c>
      <c r="I217" s="341"/>
      <c r="J217" s="341"/>
      <c r="K217" s="355"/>
    </row>
    <row r="218" ht="12.75" customHeight="1">
      <c r="B218" s="358"/>
      <c r="C218" s="359"/>
      <c r="D218" s="359"/>
      <c r="E218" s="359"/>
      <c r="F218" s="359"/>
      <c r="G218" s="359"/>
      <c r="H218" s="359"/>
      <c r="I218" s="359"/>
      <c r="J218" s="359"/>
      <c r="K218" s="360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H200:J200"/>
    <mergeCell ref="C199:J199"/>
    <mergeCell ref="H208:J208"/>
    <mergeCell ref="H206:J206"/>
    <mergeCell ref="H204:J204"/>
    <mergeCell ref="H202:J202"/>
    <mergeCell ref="C165:J165"/>
    <mergeCell ref="C122:J122"/>
    <mergeCell ref="C147:J147"/>
    <mergeCell ref="C102:J102"/>
    <mergeCell ref="C75:J75"/>
    <mergeCell ref="D70:J70"/>
    <mergeCell ref="D68:J68"/>
    <mergeCell ref="D67:J67"/>
    <mergeCell ref="D69:J69"/>
    <mergeCell ref="D66:J66"/>
    <mergeCell ref="D61:J61"/>
    <mergeCell ref="D62:J62"/>
    <mergeCell ref="D65:J65"/>
    <mergeCell ref="D63:J63"/>
    <mergeCell ref="D60:J60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33:J33"/>
    <mergeCell ref="D34:J34"/>
    <mergeCell ref="D31:J31"/>
    <mergeCell ref="D30:J30"/>
    <mergeCell ref="D28:J28"/>
    <mergeCell ref="C25:J25"/>
    <mergeCell ref="D27:J27"/>
    <mergeCell ref="C26:J26"/>
    <mergeCell ref="F20:J20"/>
    <mergeCell ref="F23:J23"/>
    <mergeCell ref="F21:J21"/>
    <mergeCell ref="F22:J22"/>
    <mergeCell ref="D16:J16"/>
    <mergeCell ref="D17:J17"/>
    <mergeCell ref="F18:J18"/>
    <mergeCell ref="F19:J19"/>
    <mergeCell ref="D15:J15"/>
    <mergeCell ref="C3:J3"/>
    <mergeCell ref="C9:J9"/>
    <mergeCell ref="D11:J11"/>
    <mergeCell ref="D10:J10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VYROUBAL</dc:creator>
  <cp:lastModifiedBy>VYROUBAL</cp:lastModifiedBy>
  <dcterms:created xsi:type="dcterms:W3CDTF">2020-01-29T13:24:11Z</dcterms:created>
  <dcterms:modified xsi:type="dcterms:W3CDTF">2020-01-29T13:24:13Z</dcterms:modified>
</cp:coreProperties>
</file>